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公办" sheetId="1" r:id="rId1"/>
  </sheets>
  <definedNames>
    <definedName name="_xlnm.Print_Titles" localSheetId="0">'公办'!$4:$5</definedName>
  </definedNames>
  <calcPr fullCalcOnLoad="1"/>
</workbook>
</file>

<file path=xl/sharedStrings.xml><?xml version="1.0" encoding="utf-8"?>
<sst xmlns="http://schemas.openxmlformats.org/spreadsheetml/2006/main" count="77" uniqueCount="74">
  <si>
    <t>附件1</t>
  </si>
  <si>
    <t>2021年春季义务教育阶段公办中小学校生均公用经费安排表</t>
  </si>
  <si>
    <t>制表单位：泉州台商投资区教育文体旅游局</t>
  </si>
  <si>
    <t>单位：元</t>
  </si>
  <si>
    <t>学校名称</t>
  </si>
  <si>
    <t>初    中</t>
  </si>
  <si>
    <t>小    学</t>
  </si>
  <si>
    <t>已下达金额</t>
  </si>
  <si>
    <t>此次下达金额</t>
  </si>
  <si>
    <t>校数</t>
  </si>
  <si>
    <t>在校生数</t>
  </si>
  <si>
    <t>补助金额</t>
  </si>
  <si>
    <t>合    计</t>
  </si>
  <si>
    <t>初中合计</t>
  </si>
  <si>
    <t>泉州第十六中学</t>
  </si>
  <si>
    <t>泉州第十七中学</t>
  </si>
  <si>
    <t>泉州台商投资区屿光中学</t>
  </si>
  <si>
    <t>泉州台商投资区洛江中学</t>
  </si>
  <si>
    <t>泉州台商投资区东园中学</t>
  </si>
  <si>
    <t>泉州台商投资区秀江中学</t>
  </si>
  <si>
    <t>泉州台商投资区张坂中学</t>
  </si>
  <si>
    <t>泉州台商投资区玉埕中学</t>
  </si>
  <si>
    <t>泉州台商投资区百奇民族中学</t>
  </si>
  <si>
    <t>福建省泉州第五中学台商区分校</t>
  </si>
  <si>
    <t>小学合计</t>
  </si>
  <si>
    <t>泉州师院附属小学台商区分校</t>
  </si>
  <si>
    <t>泉州台商投资区第十实验小学</t>
  </si>
  <si>
    <t>泉州台商投资区第八实验小学</t>
  </si>
  <si>
    <t>泉州台商投资区第九实验小学</t>
  </si>
  <si>
    <t>泉州台商投资区第十一实验小学</t>
  </si>
  <si>
    <t>泉州台商投资区莲山小学</t>
  </si>
  <si>
    <t>泉州台商投资区后曾小学</t>
  </si>
  <si>
    <t>泉州台商投资区獭江小学</t>
  </si>
  <si>
    <t>泉州台商投资区延寿小学</t>
  </si>
  <si>
    <t>泉州台商投资区颍滨小学</t>
  </si>
  <si>
    <t>泉州台商投资区将军希望小学</t>
  </si>
  <si>
    <t>泉州台商投资区群贤小学</t>
  </si>
  <si>
    <t>泉州台商投资区仑前小学</t>
  </si>
  <si>
    <t>泉州台商投资区乐安小学</t>
  </si>
  <si>
    <t>泉州台商投资区群力小学</t>
  </si>
  <si>
    <t>泉州台商投资区崧山小学</t>
  </si>
  <si>
    <t>泉州台商投资区霞美小学</t>
  </si>
  <si>
    <t>张坂学区小计</t>
  </si>
  <si>
    <t>泉州台商投资区民族实验小学</t>
  </si>
  <si>
    <t>泉州台商投资区白奇民族小学</t>
  </si>
  <si>
    <t>泉州台商投资区后海小学</t>
  </si>
  <si>
    <t>百崎学区小计</t>
  </si>
  <si>
    <t>泉州台商投资区第一实验小学</t>
  </si>
  <si>
    <t>泉州台商投资区第二实验小学</t>
  </si>
  <si>
    <t>泉州台商投资区锦西小学</t>
  </si>
  <si>
    <t>泉州台商投资区玉坂小学</t>
  </si>
  <si>
    <t>泉州台商投资区锦村小学</t>
  </si>
  <si>
    <t>泉州台商投资区第六实验小学</t>
  </si>
  <si>
    <t>泉州台商投资区第一实验小学龙苍校区</t>
  </si>
  <si>
    <t>泉州台商投资区云林小学</t>
  </si>
  <si>
    <t>泉州台商投资区第五实验小学</t>
  </si>
  <si>
    <t>泉州台商投资区阳光小学</t>
  </si>
  <si>
    <t>泉州台商投资区崇实小学</t>
  </si>
  <si>
    <t>泉州台商投资区秀江小学</t>
  </si>
  <si>
    <t>东园学区小计</t>
  </si>
  <si>
    <t>泉州台商投资区第七实验小学</t>
  </si>
  <si>
    <t>泉州台商投资区第三实验小学</t>
  </si>
  <si>
    <t>泉州台商投资区树人小学</t>
  </si>
  <si>
    <t>泉州台商投资区屿光小学</t>
  </si>
  <si>
    <t>泉州台商投资区塘头小学</t>
  </si>
  <si>
    <t>泉州台商投资区杏山小学</t>
  </si>
  <si>
    <t>泉州台商投资区梅岭小学</t>
  </si>
  <si>
    <t>泉州台商投资区第七实验小学云埭校区</t>
  </si>
  <si>
    <t>泉州台商投资区灞江小学</t>
  </si>
  <si>
    <t>泉州台商投资区上田小学</t>
  </si>
  <si>
    <t>泉州台商投资区植志小学</t>
  </si>
  <si>
    <t>泉州台商投资区霞星小学</t>
  </si>
  <si>
    <t>洛阳学区小计</t>
  </si>
  <si>
    <t>安排标准：2021年春季生均公用经费按小学每生500元，初中每生600下拨。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</si>
</sst>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sz val="10"/>
      <name val="华文楷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31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shrinkToFit="1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readingOrder="1"/>
    </xf>
    <xf numFmtId="0" fontId="2" fillId="0" borderId="10" xfId="0" applyFont="1" applyFill="1" applyBorder="1" applyAlignment="1">
      <alignment vertical="center" readingOrder="1"/>
    </xf>
    <xf numFmtId="0" fontId="2" fillId="0" borderId="10" xfId="0" applyFont="1" applyFill="1" applyBorder="1" applyAlignment="1">
      <alignment horizontal="center" vertical="center" readingOrder="1"/>
    </xf>
    <xf numFmtId="0" fontId="2" fillId="0" borderId="10" xfId="0" applyFont="1" applyFill="1" applyBorder="1" applyAlignment="1">
      <alignment vertical="center" shrinkToFit="1" readingOrder="1"/>
    </xf>
    <xf numFmtId="0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43" fontId="3" fillId="0" borderId="0" xfId="22" applyFont="1" applyFill="1" applyAlignment="1">
      <alignment vertical="center"/>
    </xf>
    <xf numFmtId="0" fontId="2" fillId="0" borderId="13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7"/>
  <sheetViews>
    <sheetView tabSelected="1" zoomScaleSheetLayoutView="100" workbookViewId="0" topLeftCell="A43">
      <selection activeCell="H18" sqref="H18"/>
    </sheetView>
  </sheetViews>
  <sheetFormatPr defaultColWidth="9.00390625" defaultRowHeight="15"/>
  <cols>
    <col min="1" max="1" width="29.421875" style="6" customWidth="1"/>
    <col min="2" max="2" width="4.7109375" style="1" bestFit="1" customWidth="1"/>
    <col min="3" max="3" width="8.28125" style="1" customWidth="1"/>
    <col min="4" max="4" width="8.57421875" style="1" customWidth="1"/>
    <col min="5" max="5" width="4.7109375" style="1" bestFit="1" customWidth="1"/>
    <col min="6" max="6" width="8.28125" style="1" customWidth="1"/>
    <col min="7" max="7" width="8.57421875" style="1" customWidth="1"/>
    <col min="8" max="8" width="10.00390625" style="1" customWidth="1"/>
    <col min="9" max="9" width="10.421875" style="7" customWidth="1"/>
    <col min="10" max="10" width="21.421875" style="1" customWidth="1"/>
    <col min="11" max="11" width="20.421875" style="1" customWidth="1"/>
    <col min="12" max="12" width="14.00390625" style="1" customWidth="1"/>
    <col min="13" max="218" width="9.140625" style="6" customWidth="1"/>
    <col min="219" max="219" width="9.140625" style="8" bestFit="1" customWidth="1"/>
    <col min="220" max="16384" width="9.00390625" style="8" customWidth="1"/>
  </cols>
  <sheetData>
    <row r="1" spans="1:256" s="1" customFormat="1" ht="18.75" customHeight="1">
      <c r="A1" s="9" t="s">
        <v>0</v>
      </c>
      <c r="I1" s="7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9" s="2" customFormat="1" ht="30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</row>
    <row r="3" spans="1:9" s="2" customFormat="1" ht="27.75" customHeight="1">
      <c r="A3" s="11" t="s">
        <v>2</v>
      </c>
      <c r="B3" s="11"/>
      <c r="C3" s="11"/>
      <c r="D3" s="12"/>
      <c r="E3" s="12"/>
      <c r="F3" s="12"/>
      <c r="G3" s="13"/>
      <c r="H3" s="13"/>
      <c r="I3" s="28" t="s">
        <v>3</v>
      </c>
    </row>
    <row r="4" spans="1:256" s="3" customFormat="1" ht="18.75" customHeight="1">
      <c r="A4" s="14" t="s">
        <v>4</v>
      </c>
      <c r="B4" s="14" t="s">
        <v>5</v>
      </c>
      <c r="C4" s="14"/>
      <c r="D4" s="14"/>
      <c r="E4" s="14" t="s">
        <v>6</v>
      </c>
      <c r="F4" s="14"/>
      <c r="G4" s="14"/>
      <c r="H4" s="15" t="s">
        <v>7</v>
      </c>
      <c r="I4" s="29" t="s">
        <v>8</v>
      </c>
      <c r="J4" s="1"/>
      <c r="K4" s="1"/>
      <c r="L4" s="1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spans="1:256" s="3" customFormat="1" ht="18.75" customHeight="1">
      <c r="A5" s="14"/>
      <c r="B5" s="14" t="s">
        <v>9</v>
      </c>
      <c r="C5" s="14" t="s">
        <v>10</v>
      </c>
      <c r="D5" s="16" t="s">
        <v>11</v>
      </c>
      <c r="E5" s="14" t="s">
        <v>9</v>
      </c>
      <c r="F5" s="14" t="s">
        <v>10</v>
      </c>
      <c r="G5" s="16" t="s">
        <v>11</v>
      </c>
      <c r="H5" s="17"/>
      <c r="I5" s="29"/>
      <c r="J5" s="1"/>
      <c r="K5" s="1"/>
      <c r="L5" s="1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10" s="4" customFormat="1" ht="18.75" customHeight="1">
      <c r="A6" s="18" t="s">
        <v>12</v>
      </c>
      <c r="B6" s="18">
        <f>B7</f>
        <v>10</v>
      </c>
      <c r="C6" s="18">
        <f>C7</f>
        <v>7531</v>
      </c>
      <c r="D6" s="18">
        <f>D7</f>
        <v>4518600</v>
      </c>
      <c r="E6" s="18">
        <f>E18</f>
        <v>43</v>
      </c>
      <c r="F6" s="18">
        <f>F18</f>
        <v>19918</v>
      </c>
      <c r="G6" s="18">
        <f>G18</f>
        <v>9959000</v>
      </c>
      <c r="H6" s="18">
        <f>H7+H18</f>
        <v>10660000</v>
      </c>
      <c r="I6" s="18">
        <f>D6+G6-H6</f>
        <v>3817600</v>
      </c>
      <c r="J6" s="30"/>
    </row>
    <row r="7" spans="1:9" s="4" customFormat="1" ht="18.75" customHeight="1">
      <c r="A7" s="19" t="s">
        <v>13</v>
      </c>
      <c r="B7" s="20">
        <f>SUM(B8:B18)</f>
        <v>10</v>
      </c>
      <c r="C7" s="18">
        <f>SUM(C8:C18)</f>
        <v>7531</v>
      </c>
      <c r="D7" s="18">
        <f>C7*600</f>
        <v>4518600</v>
      </c>
      <c r="E7" s="20"/>
      <c r="F7" s="20"/>
      <c r="G7" s="18"/>
      <c r="H7" s="18">
        <f>SUM(H8:H17)</f>
        <v>3688700</v>
      </c>
      <c r="I7" s="18">
        <f aca="true" t="shared" si="0" ref="I7:I38">D7+G7-H7</f>
        <v>829900</v>
      </c>
    </row>
    <row r="8" spans="1:9" s="4" customFormat="1" ht="18.75" customHeight="1">
      <c r="A8" s="21" t="s">
        <v>14</v>
      </c>
      <c r="B8" s="16">
        <v>1</v>
      </c>
      <c r="C8" s="14">
        <v>1345</v>
      </c>
      <c r="D8" s="14">
        <f>C8*600</f>
        <v>807000</v>
      </c>
      <c r="E8" s="16"/>
      <c r="F8" s="16"/>
      <c r="G8" s="14"/>
      <c r="H8" s="14">
        <v>632300</v>
      </c>
      <c r="I8" s="14">
        <f t="shared" si="0"/>
        <v>174700</v>
      </c>
    </row>
    <row r="9" spans="1:9" s="4" customFormat="1" ht="18.75" customHeight="1">
      <c r="A9" s="21" t="s">
        <v>15</v>
      </c>
      <c r="B9" s="16">
        <v>1</v>
      </c>
      <c r="C9" s="14">
        <v>554</v>
      </c>
      <c r="D9" s="14">
        <f aca="true" t="shared" si="1" ref="D9:D17">C9*600</f>
        <v>332400</v>
      </c>
      <c r="E9" s="16"/>
      <c r="F9" s="16"/>
      <c r="G9" s="14"/>
      <c r="H9" s="14">
        <v>278000</v>
      </c>
      <c r="I9" s="14">
        <f t="shared" si="0"/>
        <v>54400</v>
      </c>
    </row>
    <row r="10" spans="1:9" s="4" customFormat="1" ht="18.75" customHeight="1">
      <c r="A10" s="21" t="s">
        <v>16</v>
      </c>
      <c r="B10" s="16">
        <v>1</v>
      </c>
      <c r="C10" s="14">
        <v>703</v>
      </c>
      <c r="D10" s="14">
        <f t="shared" si="1"/>
        <v>421800</v>
      </c>
      <c r="E10" s="16"/>
      <c r="F10" s="16"/>
      <c r="G10" s="14"/>
      <c r="H10" s="14">
        <v>352500</v>
      </c>
      <c r="I10" s="14">
        <f t="shared" si="0"/>
        <v>69300</v>
      </c>
    </row>
    <row r="11" spans="1:9" s="4" customFormat="1" ht="18.75" customHeight="1">
      <c r="A11" s="21" t="s">
        <v>17</v>
      </c>
      <c r="B11" s="16">
        <v>1</v>
      </c>
      <c r="C11" s="14">
        <v>367</v>
      </c>
      <c r="D11" s="14">
        <f t="shared" si="1"/>
        <v>220200</v>
      </c>
      <c r="E11" s="16"/>
      <c r="F11" s="16"/>
      <c r="G11" s="14"/>
      <c r="H11" s="14">
        <v>185500</v>
      </c>
      <c r="I11" s="14">
        <f t="shared" si="0"/>
        <v>34700</v>
      </c>
    </row>
    <row r="12" spans="1:9" s="4" customFormat="1" ht="18.75" customHeight="1">
      <c r="A12" s="21" t="s">
        <v>18</v>
      </c>
      <c r="B12" s="16">
        <v>1</v>
      </c>
      <c r="C12" s="14">
        <v>416</v>
      </c>
      <c r="D12" s="14">
        <f t="shared" si="1"/>
        <v>249600</v>
      </c>
      <c r="E12" s="16"/>
      <c r="F12" s="16"/>
      <c r="G12" s="14"/>
      <c r="H12" s="14">
        <v>208200</v>
      </c>
      <c r="I12" s="14">
        <f t="shared" si="0"/>
        <v>41400</v>
      </c>
    </row>
    <row r="13" spans="1:9" s="4" customFormat="1" ht="18.75" customHeight="1">
      <c r="A13" s="21" t="s">
        <v>19</v>
      </c>
      <c r="B13" s="16">
        <v>1</v>
      </c>
      <c r="C13" s="14">
        <v>333</v>
      </c>
      <c r="D13" s="14">
        <f t="shared" si="1"/>
        <v>199800</v>
      </c>
      <c r="E13" s="16"/>
      <c r="F13" s="16"/>
      <c r="G13" s="14"/>
      <c r="H13" s="14">
        <v>167500</v>
      </c>
      <c r="I13" s="14">
        <f t="shared" si="0"/>
        <v>32300</v>
      </c>
    </row>
    <row r="14" spans="1:9" s="4" customFormat="1" ht="18.75" customHeight="1">
      <c r="A14" s="21" t="s">
        <v>20</v>
      </c>
      <c r="B14" s="16">
        <v>1</v>
      </c>
      <c r="C14" s="14">
        <v>1760</v>
      </c>
      <c r="D14" s="14">
        <f t="shared" si="1"/>
        <v>1056000</v>
      </c>
      <c r="E14" s="16"/>
      <c r="F14" s="16"/>
      <c r="G14" s="14"/>
      <c r="H14" s="14">
        <v>841400</v>
      </c>
      <c r="I14" s="14">
        <f t="shared" si="0"/>
        <v>214600</v>
      </c>
    </row>
    <row r="15" spans="1:9" s="4" customFormat="1" ht="18.75" customHeight="1">
      <c r="A15" s="21" t="s">
        <v>21</v>
      </c>
      <c r="B15" s="16">
        <v>1</v>
      </c>
      <c r="C15" s="14">
        <v>462</v>
      </c>
      <c r="D15" s="14">
        <f t="shared" si="1"/>
        <v>277200</v>
      </c>
      <c r="E15" s="16"/>
      <c r="F15" s="16"/>
      <c r="G15" s="14"/>
      <c r="H15" s="14">
        <v>230000</v>
      </c>
      <c r="I15" s="14">
        <f t="shared" si="0"/>
        <v>47200</v>
      </c>
    </row>
    <row r="16" spans="1:9" s="4" customFormat="1" ht="18.75" customHeight="1">
      <c r="A16" s="22" t="s">
        <v>22</v>
      </c>
      <c r="B16" s="16">
        <v>1</v>
      </c>
      <c r="C16" s="14">
        <v>371</v>
      </c>
      <c r="D16" s="14">
        <f t="shared" si="1"/>
        <v>222600</v>
      </c>
      <c r="E16" s="16"/>
      <c r="F16" s="16"/>
      <c r="G16" s="14"/>
      <c r="H16" s="14">
        <v>184500</v>
      </c>
      <c r="I16" s="14">
        <f t="shared" si="0"/>
        <v>38100</v>
      </c>
    </row>
    <row r="17" spans="1:9" s="4" customFormat="1" ht="18.75" customHeight="1">
      <c r="A17" s="21" t="s">
        <v>23</v>
      </c>
      <c r="B17" s="16">
        <v>1</v>
      </c>
      <c r="C17" s="14">
        <v>1220</v>
      </c>
      <c r="D17" s="14">
        <f t="shared" si="1"/>
        <v>732000</v>
      </c>
      <c r="E17" s="16"/>
      <c r="F17" s="16"/>
      <c r="G17" s="14"/>
      <c r="H17" s="14">
        <v>608800</v>
      </c>
      <c r="I17" s="14">
        <f t="shared" si="0"/>
        <v>123200</v>
      </c>
    </row>
    <row r="18" spans="1:9" s="4" customFormat="1" ht="18.75" customHeight="1">
      <c r="A18" s="23" t="s">
        <v>24</v>
      </c>
      <c r="B18" s="16"/>
      <c r="C18" s="14"/>
      <c r="D18" s="14"/>
      <c r="E18" s="20">
        <f>SUM(E19:E66)</f>
        <v>43</v>
      </c>
      <c r="F18" s="20">
        <f>SUM(F19:F66)</f>
        <v>19918</v>
      </c>
      <c r="G18" s="18">
        <f>F18*500</f>
        <v>9959000</v>
      </c>
      <c r="H18" s="18">
        <f>H19+H20+H36+H40+H53+H66</f>
        <v>6971300</v>
      </c>
      <c r="I18" s="18">
        <f>D18+G18-H18</f>
        <v>2987700</v>
      </c>
    </row>
    <row r="19" spans="1:9" s="4" customFormat="1" ht="18.75" customHeight="1">
      <c r="A19" s="23" t="s">
        <v>25</v>
      </c>
      <c r="B19" s="16"/>
      <c r="C19" s="16"/>
      <c r="D19" s="16"/>
      <c r="E19" s="20">
        <v>1</v>
      </c>
      <c r="F19" s="20">
        <v>1924</v>
      </c>
      <c r="G19" s="18">
        <f>F19*500</f>
        <v>962000</v>
      </c>
      <c r="H19" s="18">
        <v>673400</v>
      </c>
      <c r="I19" s="18">
        <f t="shared" si="0"/>
        <v>288600</v>
      </c>
    </row>
    <row r="20" spans="1:9" s="4" customFormat="1" ht="18.75" customHeight="1">
      <c r="A20" s="24" t="s">
        <v>26</v>
      </c>
      <c r="B20" s="16"/>
      <c r="C20" s="16"/>
      <c r="D20" s="16"/>
      <c r="E20" s="20">
        <v>1</v>
      </c>
      <c r="F20" s="20">
        <v>1167</v>
      </c>
      <c r="G20" s="18">
        <f>F20*500</f>
        <v>583500</v>
      </c>
      <c r="H20" s="18">
        <v>408400</v>
      </c>
      <c r="I20" s="18">
        <f t="shared" si="0"/>
        <v>175100</v>
      </c>
    </row>
    <row r="21" spans="1:9" s="4" customFormat="1" ht="18.75" customHeight="1">
      <c r="A21" s="25" t="s">
        <v>27</v>
      </c>
      <c r="B21" s="16"/>
      <c r="C21" s="26"/>
      <c r="D21" s="16"/>
      <c r="E21" s="16">
        <v>1</v>
      </c>
      <c r="F21" s="16">
        <v>1261</v>
      </c>
      <c r="G21" s="14">
        <f>F21*500</f>
        <v>630500</v>
      </c>
      <c r="H21" s="14">
        <v>441450</v>
      </c>
      <c r="I21" s="14">
        <f t="shared" si="0"/>
        <v>189050</v>
      </c>
    </row>
    <row r="22" spans="1:9" s="4" customFormat="1" ht="18.75" customHeight="1">
      <c r="A22" s="25" t="s">
        <v>28</v>
      </c>
      <c r="B22" s="16"/>
      <c r="C22" s="26"/>
      <c r="D22" s="16"/>
      <c r="E22" s="16">
        <v>1</v>
      </c>
      <c r="F22" s="16">
        <v>1178</v>
      </c>
      <c r="G22" s="14">
        <f aca="true" t="shared" si="2" ref="G22:G35">F22*500</f>
        <v>589000</v>
      </c>
      <c r="H22" s="14">
        <v>412300</v>
      </c>
      <c r="I22" s="14">
        <f t="shared" si="0"/>
        <v>176700</v>
      </c>
    </row>
    <row r="23" spans="1:9" s="4" customFormat="1" ht="18.75" customHeight="1">
      <c r="A23" s="25" t="s">
        <v>29</v>
      </c>
      <c r="B23" s="16"/>
      <c r="C23" s="26"/>
      <c r="D23" s="16"/>
      <c r="E23" s="16">
        <v>1</v>
      </c>
      <c r="F23" s="16">
        <v>501</v>
      </c>
      <c r="G23" s="14">
        <f t="shared" si="2"/>
        <v>250500</v>
      </c>
      <c r="H23" s="14">
        <v>175350</v>
      </c>
      <c r="I23" s="14">
        <f t="shared" si="0"/>
        <v>75150</v>
      </c>
    </row>
    <row r="24" spans="1:9" s="4" customFormat="1" ht="18.75" customHeight="1">
      <c r="A24" s="25" t="s">
        <v>30</v>
      </c>
      <c r="B24" s="16"/>
      <c r="C24" s="26"/>
      <c r="D24" s="16"/>
      <c r="E24" s="16">
        <v>0</v>
      </c>
      <c r="F24" s="16">
        <v>196</v>
      </c>
      <c r="G24" s="14">
        <f t="shared" si="2"/>
        <v>98000</v>
      </c>
      <c r="H24" s="14">
        <v>68600</v>
      </c>
      <c r="I24" s="14">
        <f t="shared" si="0"/>
        <v>29400</v>
      </c>
    </row>
    <row r="25" spans="1:9" s="4" customFormat="1" ht="18.75" customHeight="1">
      <c r="A25" s="25" t="s">
        <v>31</v>
      </c>
      <c r="B25" s="16"/>
      <c r="C25" s="26"/>
      <c r="D25" s="16"/>
      <c r="E25" s="16">
        <v>1</v>
      </c>
      <c r="F25" s="16">
        <v>107</v>
      </c>
      <c r="G25" s="14">
        <f t="shared" si="2"/>
        <v>53500</v>
      </c>
      <c r="H25" s="14">
        <v>37450</v>
      </c>
      <c r="I25" s="14">
        <f t="shared" si="0"/>
        <v>16050</v>
      </c>
    </row>
    <row r="26" spans="1:9" s="4" customFormat="1" ht="18.75" customHeight="1">
      <c r="A26" s="25" t="s">
        <v>32</v>
      </c>
      <c r="B26" s="16"/>
      <c r="C26" s="26"/>
      <c r="D26" s="16"/>
      <c r="E26" s="16">
        <v>1</v>
      </c>
      <c r="F26" s="16">
        <v>240</v>
      </c>
      <c r="G26" s="14">
        <f t="shared" si="2"/>
        <v>120000</v>
      </c>
      <c r="H26" s="14">
        <v>84000</v>
      </c>
      <c r="I26" s="14">
        <f t="shared" si="0"/>
        <v>36000</v>
      </c>
    </row>
    <row r="27" spans="1:9" s="4" customFormat="1" ht="18.75" customHeight="1">
      <c r="A27" s="25" t="s">
        <v>33</v>
      </c>
      <c r="B27" s="16"/>
      <c r="C27" s="26"/>
      <c r="D27" s="16"/>
      <c r="E27" s="16">
        <v>1</v>
      </c>
      <c r="F27" s="16">
        <v>167</v>
      </c>
      <c r="G27" s="14">
        <f t="shared" si="2"/>
        <v>83500</v>
      </c>
      <c r="H27" s="14">
        <v>58450</v>
      </c>
      <c r="I27" s="14">
        <f t="shared" si="0"/>
        <v>25050</v>
      </c>
    </row>
    <row r="28" spans="1:9" s="4" customFormat="1" ht="18.75" customHeight="1">
      <c r="A28" s="25" t="s">
        <v>34</v>
      </c>
      <c r="B28" s="16"/>
      <c r="C28" s="26"/>
      <c r="D28" s="16"/>
      <c r="E28" s="16">
        <v>1</v>
      </c>
      <c r="F28" s="16">
        <v>268</v>
      </c>
      <c r="G28" s="14">
        <f t="shared" si="2"/>
        <v>134000</v>
      </c>
      <c r="H28" s="14">
        <v>93800</v>
      </c>
      <c r="I28" s="14">
        <f t="shared" si="0"/>
        <v>40200</v>
      </c>
    </row>
    <row r="29" spans="1:9" s="4" customFormat="1" ht="18.75" customHeight="1">
      <c r="A29" s="25" t="s">
        <v>35</v>
      </c>
      <c r="B29" s="16"/>
      <c r="C29" s="26"/>
      <c r="D29" s="16"/>
      <c r="E29" s="16">
        <v>1</v>
      </c>
      <c r="F29" s="16">
        <v>212</v>
      </c>
      <c r="G29" s="14">
        <f t="shared" si="2"/>
        <v>106000</v>
      </c>
      <c r="H29" s="14">
        <v>74200</v>
      </c>
      <c r="I29" s="14">
        <f t="shared" si="0"/>
        <v>31800</v>
      </c>
    </row>
    <row r="30" spans="1:9" s="4" customFormat="1" ht="18.75" customHeight="1">
      <c r="A30" s="25" t="s">
        <v>36</v>
      </c>
      <c r="B30" s="16"/>
      <c r="C30" s="26"/>
      <c r="D30" s="16"/>
      <c r="E30" s="16">
        <v>1</v>
      </c>
      <c r="F30" s="16">
        <v>159</v>
      </c>
      <c r="G30" s="14">
        <f t="shared" si="2"/>
        <v>79500</v>
      </c>
      <c r="H30" s="14">
        <v>55650</v>
      </c>
      <c r="I30" s="14">
        <f t="shared" si="0"/>
        <v>23850</v>
      </c>
    </row>
    <row r="31" spans="1:9" s="4" customFormat="1" ht="18.75" customHeight="1">
      <c r="A31" s="25" t="s">
        <v>37</v>
      </c>
      <c r="B31" s="16"/>
      <c r="C31" s="26"/>
      <c r="D31" s="16"/>
      <c r="E31" s="16">
        <v>1</v>
      </c>
      <c r="F31" s="16">
        <v>292</v>
      </c>
      <c r="G31" s="14">
        <f t="shared" si="2"/>
        <v>146000</v>
      </c>
      <c r="H31" s="14">
        <v>102200</v>
      </c>
      <c r="I31" s="14">
        <f t="shared" si="0"/>
        <v>43800</v>
      </c>
    </row>
    <row r="32" spans="1:9" s="4" customFormat="1" ht="18.75" customHeight="1">
      <c r="A32" s="25" t="s">
        <v>38</v>
      </c>
      <c r="B32" s="16"/>
      <c r="C32" s="26"/>
      <c r="D32" s="16"/>
      <c r="E32" s="16">
        <v>1</v>
      </c>
      <c r="F32" s="16">
        <v>276</v>
      </c>
      <c r="G32" s="14">
        <f t="shared" si="2"/>
        <v>138000</v>
      </c>
      <c r="H32" s="14">
        <v>96600</v>
      </c>
      <c r="I32" s="14">
        <f t="shared" si="0"/>
        <v>41400</v>
      </c>
    </row>
    <row r="33" spans="1:9" s="4" customFormat="1" ht="18.75" customHeight="1">
      <c r="A33" s="25" t="s">
        <v>39</v>
      </c>
      <c r="B33" s="16"/>
      <c r="C33" s="26"/>
      <c r="D33" s="16"/>
      <c r="E33" s="16">
        <v>1</v>
      </c>
      <c r="F33" s="16">
        <v>346</v>
      </c>
      <c r="G33" s="14">
        <f t="shared" si="2"/>
        <v>173000</v>
      </c>
      <c r="H33" s="14">
        <v>121100</v>
      </c>
      <c r="I33" s="14">
        <f t="shared" si="0"/>
        <v>51900</v>
      </c>
    </row>
    <row r="34" spans="1:9" s="4" customFormat="1" ht="18.75" customHeight="1">
      <c r="A34" s="25" t="s">
        <v>40</v>
      </c>
      <c r="B34" s="16"/>
      <c r="C34" s="26"/>
      <c r="D34" s="16"/>
      <c r="E34" s="16">
        <v>1</v>
      </c>
      <c r="F34" s="16">
        <v>86</v>
      </c>
      <c r="G34" s="14">
        <f t="shared" si="2"/>
        <v>43000</v>
      </c>
      <c r="H34" s="14">
        <v>30100</v>
      </c>
      <c r="I34" s="14">
        <f t="shared" si="0"/>
        <v>12900</v>
      </c>
    </row>
    <row r="35" spans="1:9" s="4" customFormat="1" ht="18.75" customHeight="1">
      <c r="A35" s="25" t="s">
        <v>41</v>
      </c>
      <c r="B35" s="16"/>
      <c r="C35" s="26"/>
      <c r="D35" s="16"/>
      <c r="E35" s="16">
        <v>1</v>
      </c>
      <c r="F35" s="16">
        <v>121</v>
      </c>
      <c r="G35" s="14">
        <f t="shared" si="2"/>
        <v>60500</v>
      </c>
      <c r="H35" s="14">
        <v>42350</v>
      </c>
      <c r="I35" s="14">
        <f t="shared" si="0"/>
        <v>18150</v>
      </c>
    </row>
    <row r="36" spans="1:9" s="4" customFormat="1" ht="18.75" customHeight="1">
      <c r="A36" s="24" t="s">
        <v>42</v>
      </c>
      <c r="B36" s="16"/>
      <c r="C36" s="26"/>
      <c r="D36" s="16"/>
      <c r="E36" s="16"/>
      <c r="F36" s="16"/>
      <c r="G36" s="18">
        <f>SUM(G21:G35)</f>
        <v>2705000</v>
      </c>
      <c r="H36" s="18">
        <f>SUM(H21:H35)</f>
        <v>1893600</v>
      </c>
      <c r="I36" s="18">
        <f t="shared" si="0"/>
        <v>811400</v>
      </c>
    </row>
    <row r="37" spans="1:9" s="4" customFormat="1" ht="18.75" customHeight="1">
      <c r="A37" s="25" t="s">
        <v>43</v>
      </c>
      <c r="B37" s="16"/>
      <c r="C37" s="26"/>
      <c r="D37" s="16"/>
      <c r="E37" s="16">
        <v>1</v>
      </c>
      <c r="F37" s="16">
        <f>1274+33</f>
        <v>1307</v>
      </c>
      <c r="G37" s="14">
        <f>F37*500</f>
        <v>653500</v>
      </c>
      <c r="H37" s="14">
        <v>445900</v>
      </c>
      <c r="I37" s="14">
        <f t="shared" si="0"/>
        <v>207600</v>
      </c>
    </row>
    <row r="38" spans="1:256" s="5" customFormat="1" ht="18.75" customHeight="1">
      <c r="A38" s="25" t="s">
        <v>44</v>
      </c>
      <c r="B38" s="16"/>
      <c r="C38" s="26"/>
      <c r="D38" s="16"/>
      <c r="E38" s="16">
        <v>1</v>
      </c>
      <c r="F38" s="16">
        <f>270+2</f>
        <v>272</v>
      </c>
      <c r="G38" s="14">
        <f>F38*500</f>
        <v>136000</v>
      </c>
      <c r="H38" s="14">
        <v>94500</v>
      </c>
      <c r="I38" s="14">
        <f t="shared" si="0"/>
        <v>41500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  <c r="IV38" s="8"/>
    </row>
    <row r="39" spans="1:9" s="4" customFormat="1" ht="18.75" customHeight="1">
      <c r="A39" s="25" t="s">
        <v>45</v>
      </c>
      <c r="B39" s="16"/>
      <c r="C39" s="16"/>
      <c r="D39" s="16"/>
      <c r="E39" s="16">
        <v>1</v>
      </c>
      <c r="F39" s="16">
        <v>177</v>
      </c>
      <c r="G39" s="14">
        <f>F39*500</f>
        <v>88500</v>
      </c>
      <c r="H39" s="14">
        <v>61900</v>
      </c>
      <c r="I39" s="14">
        <f aca="true" t="shared" si="3" ref="I39:I66">D39+G39-H39</f>
        <v>26600</v>
      </c>
    </row>
    <row r="40" spans="1:9" s="4" customFormat="1" ht="18.75" customHeight="1">
      <c r="A40" s="24" t="s">
        <v>46</v>
      </c>
      <c r="B40" s="16"/>
      <c r="C40" s="16"/>
      <c r="D40" s="16"/>
      <c r="E40" s="16"/>
      <c r="F40" s="16"/>
      <c r="G40" s="18">
        <f>SUM(G37:G39)</f>
        <v>878000</v>
      </c>
      <c r="H40" s="18">
        <f>SUM(H37:H39)</f>
        <v>602300</v>
      </c>
      <c r="I40" s="18">
        <f t="shared" si="3"/>
        <v>275700</v>
      </c>
    </row>
    <row r="41" spans="1:9" s="4" customFormat="1" ht="18.75" customHeight="1">
      <c r="A41" s="25" t="s">
        <v>47</v>
      </c>
      <c r="B41" s="16"/>
      <c r="C41" s="16"/>
      <c r="D41" s="16"/>
      <c r="E41" s="16">
        <v>1</v>
      </c>
      <c r="F41" s="16">
        <f>1180+52</f>
        <v>1232</v>
      </c>
      <c r="G41" s="14">
        <f>F41*500</f>
        <v>616000</v>
      </c>
      <c r="H41" s="14">
        <v>413000</v>
      </c>
      <c r="I41" s="14">
        <f t="shared" si="3"/>
        <v>203000</v>
      </c>
    </row>
    <row r="42" spans="1:256" s="5" customFormat="1" ht="18.75" customHeight="1">
      <c r="A42" s="25" t="s">
        <v>48</v>
      </c>
      <c r="B42" s="16"/>
      <c r="C42" s="16"/>
      <c r="D42" s="16"/>
      <c r="E42" s="16">
        <v>1</v>
      </c>
      <c r="F42" s="16">
        <f>1178+48</f>
        <v>1226</v>
      </c>
      <c r="G42" s="14">
        <f>F42*500</f>
        <v>613000</v>
      </c>
      <c r="H42" s="14">
        <v>412300</v>
      </c>
      <c r="I42" s="14">
        <f t="shared" si="3"/>
        <v>200700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  <c r="IU42" s="8"/>
      <c r="IV42" s="8"/>
    </row>
    <row r="43" spans="1:9" s="4" customFormat="1" ht="18.75" customHeight="1">
      <c r="A43" s="25" t="s">
        <v>49</v>
      </c>
      <c r="B43" s="16"/>
      <c r="C43" s="16"/>
      <c r="D43" s="16"/>
      <c r="E43" s="16">
        <v>1</v>
      </c>
      <c r="F43" s="16">
        <v>296</v>
      </c>
      <c r="G43" s="14">
        <f aca="true" t="shared" si="4" ref="G43:G52">F43*500</f>
        <v>148000</v>
      </c>
      <c r="H43" s="14">
        <v>103600</v>
      </c>
      <c r="I43" s="14">
        <f t="shared" si="3"/>
        <v>44400</v>
      </c>
    </row>
    <row r="44" spans="1:9" s="4" customFormat="1" ht="18.75" customHeight="1">
      <c r="A44" s="25" t="s">
        <v>50</v>
      </c>
      <c r="B44" s="16"/>
      <c r="C44" s="16"/>
      <c r="D44" s="16"/>
      <c r="E44" s="16">
        <v>1</v>
      </c>
      <c r="F44" s="16">
        <v>284</v>
      </c>
      <c r="G44" s="14">
        <f t="shared" si="4"/>
        <v>142000</v>
      </c>
      <c r="H44" s="14">
        <v>99400</v>
      </c>
      <c r="I44" s="14">
        <f t="shared" si="3"/>
        <v>42600</v>
      </c>
    </row>
    <row r="45" spans="1:9" s="4" customFormat="1" ht="18.75" customHeight="1">
      <c r="A45" s="25" t="s">
        <v>51</v>
      </c>
      <c r="B45" s="16"/>
      <c r="C45" s="16"/>
      <c r="D45" s="16"/>
      <c r="E45" s="16">
        <v>1</v>
      </c>
      <c r="F45" s="16">
        <v>166</v>
      </c>
      <c r="G45" s="14">
        <f t="shared" si="4"/>
        <v>83000</v>
      </c>
      <c r="H45" s="14">
        <v>58100</v>
      </c>
      <c r="I45" s="14">
        <f t="shared" si="3"/>
        <v>24900</v>
      </c>
    </row>
    <row r="46" spans="1:9" s="4" customFormat="1" ht="18.75" customHeight="1">
      <c r="A46" s="25" t="s">
        <v>52</v>
      </c>
      <c r="B46" s="16"/>
      <c r="C46" s="16"/>
      <c r="D46" s="16"/>
      <c r="E46" s="16">
        <v>1</v>
      </c>
      <c r="F46" s="16">
        <v>117</v>
      </c>
      <c r="G46" s="14">
        <f t="shared" si="4"/>
        <v>58500</v>
      </c>
      <c r="H46" s="14">
        <v>40950</v>
      </c>
      <c r="I46" s="14">
        <f t="shared" si="3"/>
        <v>17550</v>
      </c>
    </row>
    <row r="47" spans="1:9" s="4" customFormat="1" ht="18.75" customHeight="1">
      <c r="A47" s="27" t="s">
        <v>53</v>
      </c>
      <c r="B47" s="16"/>
      <c r="C47" s="16"/>
      <c r="D47" s="16"/>
      <c r="E47" s="16">
        <v>1</v>
      </c>
      <c r="F47" s="16">
        <v>470</v>
      </c>
      <c r="G47" s="14">
        <f t="shared" si="4"/>
        <v>235000</v>
      </c>
      <c r="H47" s="14">
        <v>164500</v>
      </c>
      <c r="I47" s="14">
        <f t="shared" si="3"/>
        <v>70500</v>
      </c>
    </row>
    <row r="48" spans="1:9" s="4" customFormat="1" ht="18.75" customHeight="1">
      <c r="A48" s="25" t="s">
        <v>54</v>
      </c>
      <c r="B48" s="16"/>
      <c r="C48" s="16"/>
      <c r="D48" s="16"/>
      <c r="E48" s="16">
        <v>1</v>
      </c>
      <c r="F48" s="16">
        <v>82</v>
      </c>
      <c r="G48" s="14">
        <f t="shared" si="4"/>
        <v>41000</v>
      </c>
      <c r="H48" s="14">
        <v>28700</v>
      </c>
      <c r="I48" s="14">
        <f t="shared" si="3"/>
        <v>12300</v>
      </c>
    </row>
    <row r="49" spans="1:9" s="4" customFormat="1" ht="18.75" customHeight="1">
      <c r="A49" s="25" t="s">
        <v>55</v>
      </c>
      <c r="B49" s="16"/>
      <c r="C49" s="16"/>
      <c r="D49" s="16"/>
      <c r="E49" s="16">
        <v>1</v>
      </c>
      <c r="F49" s="16">
        <v>167</v>
      </c>
      <c r="G49" s="14">
        <f t="shared" si="4"/>
        <v>83500</v>
      </c>
      <c r="H49" s="14">
        <v>58450</v>
      </c>
      <c r="I49" s="14">
        <f t="shared" si="3"/>
        <v>25050</v>
      </c>
    </row>
    <row r="50" spans="1:9" s="4" customFormat="1" ht="18.75" customHeight="1">
      <c r="A50" s="25" t="s">
        <v>56</v>
      </c>
      <c r="B50" s="16"/>
      <c r="C50" s="16"/>
      <c r="D50" s="16"/>
      <c r="E50" s="16">
        <v>1</v>
      </c>
      <c r="F50" s="16">
        <f>543+1</f>
        <v>544</v>
      </c>
      <c r="G50" s="14">
        <f t="shared" si="4"/>
        <v>272000</v>
      </c>
      <c r="H50" s="14">
        <v>190050</v>
      </c>
      <c r="I50" s="14">
        <f t="shared" si="3"/>
        <v>81950</v>
      </c>
    </row>
    <row r="51" spans="1:9" s="4" customFormat="1" ht="18.75" customHeight="1">
      <c r="A51" s="25" t="s">
        <v>57</v>
      </c>
      <c r="B51" s="16"/>
      <c r="C51" s="16"/>
      <c r="D51" s="16"/>
      <c r="E51" s="16">
        <v>1</v>
      </c>
      <c r="F51" s="16">
        <v>251</v>
      </c>
      <c r="G51" s="14">
        <f t="shared" si="4"/>
        <v>125500</v>
      </c>
      <c r="H51" s="14">
        <v>87850</v>
      </c>
      <c r="I51" s="14">
        <f t="shared" si="3"/>
        <v>37650</v>
      </c>
    </row>
    <row r="52" spans="1:9" s="4" customFormat="1" ht="18.75" customHeight="1">
      <c r="A52" s="25" t="s">
        <v>58</v>
      </c>
      <c r="B52" s="16"/>
      <c r="C52" s="16"/>
      <c r="D52" s="16"/>
      <c r="E52" s="16">
        <v>1</v>
      </c>
      <c r="F52" s="16">
        <v>112</v>
      </c>
      <c r="G52" s="14">
        <f t="shared" si="4"/>
        <v>56000</v>
      </c>
      <c r="H52" s="14">
        <v>39200</v>
      </c>
      <c r="I52" s="14">
        <f t="shared" si="3"/>
        <v>16800</v>
      </c>
    </row>
    <row r="53" spans="1:9" s="4" customFormat="1" ht="18.75" customHeight="1">
      <c r="A53" s="19" t="s">
        <v>59</v>
      </c>
      <c r="B53" s="16"/>
      <c r="C53" s="16"/>
      <c r="D53" s="16"/>
      <c r="E53" s="16"/>
      <c r="F53" s="16"/>
      <c r="G53" s="18">
        <f>SUM(G41:G52)</f>
        <v>2473500</v>
      </c>
      <c r="H53" s="18">
        <f>SUM(H41:H52)</f>
        <v>1696100</v>
      </c>
      <c r="I53" s="18">
        <f t="shared" si="3"/>
        <v>777400</v>
      </c>
    </row>
    <row r="54" spans="1:9" s="4" customFormat="1" ht="18.75" customHeight="1">
      <c r="A54" s="25" t="s">
        <v>60</v>
      </c>
      <c r="B54" s="16"/>
      <c r="C54" s="16"/>
      <c r="D54" s="16"/>
      <c r="E54" s="16">
        <v>1</v>
      </c>
      <c r="F54" s="16">
        <f>902+52</f>
        <v>954</v>
      </c>
      <c r="G54" s="14">
        <f>F54*500</f>
        <v>477000</v>
      </c>
      <c r="H54" s="14">
        <v>381500</v>
      </c>
      <c r="I54" s="14">
        <f t="shared" si="3"/>
        <v>95500</v>
      </c>
    </row>
    <row r="55" spans="1:256" s="5" customFormat="1" ht="18.75" customHeight="1">
      <c r="A55" s="25" t="s">
        <v>61</v>
      </c>
      <c r="B55" s="16"/>
      <c r="C55" s="16"/>
      <c r="D55" s="16"/>
      <c r="E55" s="16">
        <v>1</v>
      </c>
      <c r="F55" s="16"/>
      <c r="G55" s="14">
        <f>F55*500</f>
        <v>0</v>
      </c>
      <c r="H55" s="14"/>
      <c r="I55" s="14">
        <f t="shared" si="3"/>
        <v>0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  <c r="IV55" s="8"/>
    </row>
    <row r="56" spans="1:9" s="4" customFormat="1" ht="18.75" customHeight="1">
      <c r="A56" s="25" t="s">
        <v>62</v>
      </c>
      <c r="B56" s="16"/>
      <c r="C56" s="16"/>
      <c r="D56" s="16"/>
      <c r="E56" s="16">
        <v>1</v>
      </c>
      <c r="F56" s="16">
        <f>750+78</f>
        <v>828</v>
      </c>
      <c r="G56" s="14">
        <f aca="true" t="shared" si="5" ref="G56:G65">F56*500</f>
        <v>414000</v>
      </c>
      <c r="H56" s="14">
        <v>289800</v>
      </c>
      <c r="I56" s="14">
        <f t="shared" si="3"/>
        <v>124200</v>
      </c>
    </row>
    <row r="57" spans="1:9" s="4" customFormat="1" ht="18.75" customHeight="1">
      <c r="A57" s="25" t="s">
        <v>63</v>
      </c>
      <c r="B57" s="16"/>
      <c r="C57" s="16"/>
      <c r="D57" s="16"/>
      <c r="E57" s="16">
        <v>1</v>
      </c>
      <c r="F57" s="16">
        <f>862+72</f>
        <v>934</v>
      </c>
      <c r="G57" s="14">
        <f t="shared" si="5"/>
        <v>467000</v>
      </c>
      <c r="H57" s="14">
        <v>326900</v>
      </c>
      <c r="I57" s="14">
        <f t="shared" si="3"/>
        <v>140100</v>
      </c>
    </row>
    <row r="58" spans="1:9" s="4" customFormat="1" ht="18.75" customHeight="1">
      <c r="A58" s="25" t="s">
        <v>64</v>
      </c>
      <c r="B58" s="16"/>
      <c r="C58" s="16"/>
      <c r="D58" s="16"/>
      <c r="E58" s="16">
        <v>1</v>
      </c>
      <c r="F58" s="16">
        <f>202+1</f>
        <v>203</v>
      </c>
      <c r="G58" s="14">
        <f t="shared" si="5"/>
        <v>101500</v>
      </c>
      <c r="H58" s="14">
        <v>71050</v>
      </c>
      <c r="I58" s="14">
        <f t="shared" si="3"/>
        <v>30450</v>
      </c>
    </row>
    <row r="59" spans="1:9" s="4" customFormat="1" ht="18.75" customHeight="1">
      <c r="A59" s="25" t="s">
        <v>65</v>
      </c>
      <c r="B59" s="16"/>
      <c r="C59" s="16"/>
      <c r="D59" s="16"/>
      <c r="E59" s="16">
        <v>1</v>
      </c>
      <c r="F59" s="16">
        <v>200</v>
      </c>
      <c r="G59" s="14">
        <f t="shared" si="5"/>
        <v>100000</v>
      </c>
      <c r="H59" s="14">
        <v>70000</v>
      </c>
      <c r="I59" s="14">
        <f t="shared" si="3"/>
        <v>30000</v>
      </c>
    </row>
    <row r="60" spans="1:9" s="4" customFormat="1" ht="18.75" customHeight="1">
      <c r="A60" s="25" t="s">
        <v>66</v>
      </c>
      <c r="B60" s="16"/>
      <c r="C60" s="16"/>
      <c r="D60" s="16"/>
      <c r="E60" s="16">
        <v>1</v>
      </c>
      <c r="F60" s="16">
        <v>135</v>
      </c>
      <c r="G60" s="14">
        <f t="shared" si="5"/>
        <v>67500</v>
      </c>
      <c r="H60" s="14">
        <v>47250</v>
      </c>
      <c r="I60" s="14">
        <f t="shared" si="3"/>
        <v>20250</v>
      </c>
    </row>
    <row r="61" spans="1:9" s="4" customFormat="1" ht="18.75" customHeight="1">
      <c r="A61" s="27" t="s">
        <v>67</v>
      </c>
      <c r="B61" s="16"/>
      <c r="C61" s="16"/>
      <c r="D61" s="16"/>
      <c r="E61" s="16">
        <v>1</v>
      </c>
      <c r="F61" s="16">
        <v>476</v>
      </c>
      <c r="G61" s="14">
        <f t="shared" si="5"/>
        <v>238000</v>
      </c>
      <c r="H61" s="14">
        <v>166600</v>
      </c>
      <c r="I61" s="14">
        <f t="shared" si="3"/>
        <v>71400</v>
      </c>
    </row>
    <row r="62" spans="1:9" s="4" customFormat="1" ht="18.75" customHeight="1">
      <c r="A62" s="25" t="s">
        <v>68</v>
      </c>
      <c r="B62" s="16"/>
      <c r="C62" s="16"/>
      <c r="D62" s="16"/>
      <c r="E62" s="16">
        <v>1</v>
      </c>
      <c r="F62" s="16">
        <v>194</v>
      </c>
      <c r="G62" s="14">
        <f t="shared" si="5"/>
        <v>97000</v>
      </c>
      <c r="H62" s="14">
        <v>67900</v>
      </c>
      <c r="I62" s="14">
        <f t="shared" si="3"/>
        <v>29100</v>
      </c>
    </row>
    <row r="63" spans="1:9" s="4" customFormat="1" ht="18.75" customHeight="1">
      <c r="A63" s="25" t="s">
        <v>69</v>
      </c>
      <c r="B63" s="16"/>
      <c r="C63" s="16"/>
      <c r="D63" s="16"/>
      <c r="E63" s="16">
        <v>1</v>
      </c>
      <c r="F63" s="16">
        <v>284</v>
      </c>
      <c r="G63" s="14">
        <f t="shared" si="5"/>
        <v>142000</v>
      </c>
      <c r="H63" s="14">
        <v>99400</v>
      </c>
      <c r="I63" s="14">
        <f t="shared" si="3"/>
        <v>42600</v>
      </c>
    </row>
    <row r="64" spans="1:9" s="4" customFormat="1" ht="18.75" customHeight="1">
      <c r="A64" s="25" t="s">
        <v>70</v>
      </c>
      <c r="B64" s="16"/>
      <c r="C64" s="16"/>
      <c r="D64" s="16"/>
      <c r="E64" s="16">
        <v>1</v>
      </c>
      <c r="F64" s="16">
        <v>381</v>
      </c>
      <c r="G64" s="14">
        <f t="shared" si="5"/>
        <v>190500</v>
      </c>
      <c r="H64" s="14">
        <v>133350</v>
      </c>
      <c r="I64" s="14">
        <f t="shared" si="3"/>
        <v>57150</v>
      </c>
    </row>
    <row r="65" spans="1:9" s="4" customFormat="1" ht="18.75" customHeight="1">
      <c r="A65" s="25" t="s">
        <v>71</v>
      </c>
      <c r="B65" s="16"/>
      <c r="C65" s="16"/>
      <c r="D65" s="16"/>
      <c r="E65" s="16">
        <v>1</v>
      </c>
      <c r="F65" s="16">
        <v>125</v>
      </c>
      <c r="G65" s="14">
        <f t="shared" si="5"/>
        <v>62500</v>
      </c>
      <c r="H65" s="14">
        <v>43750</v>
      </c>
      <c r="I65" s="14">
        <f t="shared" si="3"/>
        <v>18750</v>
      </c>
    </row>
    <row r="66" spans="1:9" s="4" customFormat="1" ht="18.75" customHeight="1">
      <c r="A66" s="19" t="s">
        <v>72</v>
      </c>
      <c r="B66" s="16"/>
      <c r="C66" s="16"/>
      <c r="D66" s="16"/>
      <c r="E66" s="16"/>
      <c r="F66" s="20"/>
      <c r="G66" s="18">
        <f>SUM(G54:G65)</f>
        <v>2357000</v>
      </c>
      <c r="H66" s="18">
        <f>SUM(H54:H65)</f>
        <v>1697500</v>
      </c>
      <c r="I66" s="18">
        <f t="shared" si="3"/>
        <v>659500</v>
      </c>
    </row>
    <row r="67" spans="1:219" s="1" customFormat="1" ht="34.5" customHeight="1">
      <c r="A67" s="31" t="s">
        <v>73</v>
      </c>
      <c r="B67" s="31"/>
      <c r="C67" s="31"/>
      <c r="D67" s="31"/>
      <c r="E67" s="31"/>
      <c r="F67" s="31"/>
      <c r="G67" s="31"/>
      <c r="H67" s="31"/>
      <c r="I67" s="31"/>
      <c r="HK67" s="8"/>
    </row>
  </sheetData>
  <sheetProtection/>
  <mergeCells count="9">
    <mergeCell ref="A2:I2"/>
    <mergeCell ref="A3:C3"/>
    <mergeCell ref="D3:F3"/>
    <mergeCell ref="B4:D4"/>
    <mergeCell ref="E4:G4"/>
    <mergeCell ref="A67:I67"/>
    <mergeCell ref="A4:A5"/>
    <mergeCell ref="H4:H5"/>
    <mergeCell ref="I4:I5"/>
  </mergeCells>
  <printOptions/>
  <pageMargins left="0.7480314960629921" right="0.2361111111111111" top="0.9842519685039371" bottom="0.9842519685039371" header="0.5118110236220472" footer="0.5118110236220472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2020-02-21T01:42:50Z</cp:lastPrinted>
  <dcterms:created xsi:type="dcterms:W3CDTF">2018-10-05T06:58:19Z</dcterms:created>
  <dcterms:modified xsi:type="dcterms:W3CDTF">2021-05-24T03:09:18Z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75CFE2B9057B40ECBCBF77790E7E878A</vt:lpwstr>
  </property>
</Properties>
</file>