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 tabRatio="907"/>
  </bookViews>
  <sheets>
    <sheet name="目录" sheetId="1" r:id="rId1"/>
    <sheet name="台商区收入" sheetId="2" r:id="rId2"/>
    <sheet name="台商区支出（项级）" sheetId="3" r:id="rId3"/>
    <sheet name="台商区支出（类）" sheetId="4" r:id="rId4"/>
    <sheet name="基本支出经济分类表" sheetId="5" r:id="rId5"/>
    <sheet name="一般公共预算支出经济分类情况表" sheetId="6" r:id="rId6"/>
    <sheet name="对下税收返还" sheetId="7" r:id="rId7"/>
    <sheet name="政府性基金收入 " sheetId="9" r:id="rId8"/>
    <sheet name="政府性基金支出" sheetId="10" r:id="rId9"/>
    <sheet name="政府性基金转移支付" sheetId="11" r:id="rId10"/>
    <sheet name="国有资本收入" sheetId="12" r:id="rId11"/>
    <sheet name="国有资本支出" sheetId="13" r:id="rId12"/>
    <sheet name="社保收入" sheetId="14" r:id="rId13"/>
    <sheet name="社保支出" sheetId="15" r:id="rId14"/>
    <sheet name="一般债务" sheetId="16" r:id="rId15"/>
    <sheet name="专项债务" sheetId="17" r:id="rId16"/>
  </sheets>
  <definedNames>
    <definedName name="_xlnm.Print_Area" localSheetId="1">台商区收入!$A$2:E51</definedName>
    <definedName name="_xlnm._FilterDatabase" localSheetId="2" hidden="1">'台商区支出（项级）'!$A$4:$K$252</definedName>
    <definedName name="_xlnm._FilterDatabase" localSheetId="3" hidden="1">'台商区支出（类）'!$A$4:$K$27</definedName>
  </definedNames>
  <calcPr calcId="144525"/>
</workbook>
</file>

<file path=xl/comments1.xml><?xml version="1.0" encoding="utf-8"?>
<comments xmlns="http://schemas.openxmlformats.org/spreadsheetml/2006/main">
  <authors>
    <author>cdc</author>
  </authors>
  <commentList>
    <comment ref="B44" authorId="0">
      <text>
        <r>
          <rPr>
            <sz val="9"/>
            <rFont val="宋体"/>
            <charset val="134"/>
          </rPr>
          <t>cdc:
2016年初预算数</t>
        </r>
      </text>
    </comment>
  </commentList>
</comments>
</file>

<file path=xl/sharedStrings.xml><?xml version="1.0" encoding="utf-8"?>
<sst xmlns="http://schemas.openxmlformats.org/spreadsheetml/2006/main" count="686">
  <si>
    <t>2017年度泉州台商投资区政府预算公开</t>
  </si>
  <si>
    <t>1、</t>
  </si>
  <si>
    <t>附表1：2017年泉州台商投资区公共财政预算收入计划表</t>
  </si>
  <si>
    <t>2、</t>
  </si>
  <si>
    <t>附表2：2017年泉州台商投资区一般公共预算支出计划表（项）</t>
  </si>
  <si>
    <t>3、</t>
  </si>
  <si>
    <t>附表3：2017年泉州台商投资区一般公共预算支出计划表（类）</t>
  </si>
  <si>
    <t>4、</t>
  </si>
  <si>
    <t>附表4：2017年泉州台商投资区一般公共预算基本支出经济分类情况表</t>
  </si>
  <si>
    <t>5、</t>
  </si>
  <si>
    <t>附表5：2017年泉州台商投资区一般公共预算支出经济分类情况表</t>
  </si>
  <si>
    <t>6、</t>
  </si>
  <si>
    <t>附表6：泉州台商投资区2017年对下税收返还和转移支付预算表</t>
  </si>
  <si>
    <t>7、</t>
  </si>
  <si>
    <t>附表7：2017年泉州台商投资区政府性基金收入预算表</t>
  </si>
  <si>
    <t>8、</t>
  </si>
  <si>
    <t>附表8：2017年泉州台商投资区政府性基金支出预算表</t>
  </si>
  <si>
    <t>9、</t>
  </si>
  <si>
    <t>附表9：2017年泉州台商投资区政府性基金转移支付预算表</t>
  </si>
  <si>
    <t>10、</t>
  </si>
  <si>
    <t>附表10：2017年泉州台商投资区国有资本经营收入预算表</t>
  </si>
  <si>
    <t>11、</t>
  </si>
  <si>
    <t>附表11：2017年泉州台商投资区国有资本经营支出预算表</t>
  </si>
  <si>
    <t>12、</t>
  </si>
  <si>
    <t>附表12：2017年泉州台商投资区社会保险基金预算收入表</t>
  </si>
  <si>
    <t>13、</t>
  </si>
  <si>
    <t>附表13：2017年泉州台商投资区社会保险基金预算支出表</t>
  </si>
  <si>
    <t>14、</t>
  </si>
  <si>
    <t>附表14：2016年政府一般债务余额和限额情况表</t>
  </si>
  <si>
    <t>15、</t>
  </si>
  <si>
    <t>附表15：2016年政府专项债务余额和限额情况表</t>
  </si>
  <si>
    <r>
      <rPr>
        <sz val="10"/>
        <rFont val="宋体"/>
        <charset val="134"/>
      </rPr>
      <t>附表</t>
    </r>
    <r>
      <rPr>
        <sz val="10"/>
        <rFont val="Arial"/>
        <charset val="0"/>
      </rPr>
      <t>1</t>
    </r>
  </si>
  <si>
    <t>2017年泉州台商投资区公共财政预算收入计划表</t>
  </si>
  <si>
    <t>收入项目</t>
  </si>
  <si>
    <r>
      <rPr>
        <sz val="11"/>
        <rFont val="宋体"/>
        <charset val="134"/>
      </rPr>
      <t>201</t>
    </r>
    <r>
      <rPr>
        <sz val="11"/>
        <rFont val="宋体"/>
        <charset val="134"/>
      </rPr>
      <t>6</t>
    </r>
    <r>
      <rPr>
        <sz val="11"/>
        <rFont val="宋体"/>
        <charset val="134"/>
      </rPr>
      <t>年完成数</t>
    </r>
  </si>
  <si>
    <r>
      <rPr>
        <sz val="11"/>
        <rFont val="宋体"/>
        <charset val="134"/>
      </rPr>
      <t>201</t>
    </r>
    <r>
      <rPr>
        <sz val="11"/>
        <rFont val="宋体"/>
        <charset val="134"/>
      </rPr>
      <t>7</t>
    </r>
    <r>
      <rPr>
        <sz val="11"/>
        <rFont val="宋体"/>
        <charset val="134"/>
      </rPr>
      <t>年</t>
    </r>
  </si>
  <si>
    <t>预算数</t>
  </si>
  <si>
    <t>增加</t>
  </si>
  <si>
    <t>增长%</t>
  </si>
  <si>
    <t>一、税收合计</t>
  </si>
  <si>
    <t>1、增值税</t>
  </si>
  <si>
    <t>2、营业税</t>
  </si>
  <si>
    <t>3、企业所得税（40%）</t>
  </si>
  <si>
    <t>4、个人所得税（40%）</t>
  </si>
  <si>
    <t>5、资源税</t>
  </si>
  <si>
    <t>6、城市维护建设税</t>
  </si>
  <si>
    <t>7、房产税</t>
  </si>
  <si>
    <t>8、印花税</t>
  </si>
  <si>
    <t>9、城镇土地使用税</t>
  </si>
  <si>
    <t>10、土地增值税</t>
  </si>
  <si>
    <t>11、车船税</t>
  </si>
  <si>
    <t>工商税小计</t>
  </si>
  <si>
    <t>12、耕地占用税</t>
  </si>
  <si>
    <t>13、契税</t>
  </si>
  <si>
    <t>二、非税收入</t>
  </si>
  <si>
    <t>1、专项收入</t>
  </si>
  <si>
    <t>其中：排污费收入</t>
  </si>
  <si>
    <t xml:space="preserve">     教育费附加收入</t>
  </si>
  <si>
    <t>2、行政事业性收费收入</t>
  </si>
  <si>
    <t>3、罚没收入</t>
  </si>
  <si>
    <t>4、国有资本经营收入</t>
  </si>
  <si>
    <t>5、国有资源（资产）有偿使用收入</t>
  </si>
  <si>
    <t>6、捐赠收入</t>
  </si>
  <si>
    <t>7、政府住房基金收入</t>
  </si>
  <si>
    <t>8、其他收入</t>
  </si>
  <si>
    <t>一般公共预算收入合计</t>
  </si>
  <si>
    <t>加：体制补助</t>
  </si>
  <si>
    <t xml:space="preserve">    一般性转移支付补助</t>
  </si>
  <si>
    <t xml:space="preserve">    省提前下达专项转移支付补助</t>
  </si>
  <si>
    <t xml:space="preserve">    下级净上解收入</t>
  </si>
  <si>
    <t xml:space="preserve">    调入预算稳定调节基金</t>
  </si>
  <si>
    <t xml:space="preserve">减：上解上级支出        </t>
  </si>
  <si>
    <t xml:space="preserve">    地方政府债券转贷还本支出</t>
  </si>
  <si>
    <t xml:space="preserve">    对县区转移性支付补助</t>
  </si>
  <si>
    <t>年度财力</t>
  </si>
  <si>
    <t>上划中央三税</t>
  </si>
  <si>
    <t xml:space="preserve">      其中：增值税</t>
  </si>
  <si>
    <t xml:space="preserve">           营业税</t>
  </si>
  <si>
    <t xml:space="preserve">           消费税</t>
  </si>
  <si>
    <t xml:space="preserve">           所得税</t>
  </si>
  <si>
    <t>公共财政总收入总计</t>
  </si>
  <si>
    <t>附表2</t>
  </si>
  <si>
    <t>2017年泉州台商投资区一般公共预算支出计划表（项）</t>
  </si>
  <si>
    <t>单位：万元</t>
  </si>
  <si>
    <t>科目名称</t>
  </si>
  <si>
    <t>2016年预算基数</t>
  </si>
  <si>
    <t>2017年预算数</t>
  </si>
  <si>
    <t>增长</t>
  </si>
  <si>
    <t>基本支出</t>
  </si>
  <si>
    <t>专项支出</t>
  </si>
  <si>
    <t>合计</t>
  </si>
  <si>
    <t xml:space="preserve">  一般公共服务支出</t>
  </si>
  <si>
    <t xml:space="preserve">    政府办公厅(室)及相关机构事务</t>
  </si>
  <si>
    <t xml:space="preserve">      行政运行</t>
  </si>
  <si>
    <t xml:space="preserve">      一般行政管理事务</t>
  </si>
  <si>
    <t xml:space="preserve">      信访事务</t>
  </si>
  <si>
    <t xml:space="preserve">      事业运行</t>
  </si>
  <si>
    <t xml:space="preserve">    发展与改革事务</t>
  </si>
  <si>
    <t xml:space="preserve">    统计信息事务</t>
  </si>
  <si>
    <t xml:space="preserve">      专项普查活动</t>
  </si>
  <si>
    <t xml:space="preserve">    财政事务</t>
  </si>
  <si>
    <t xml:space="preserve">      其他财政事务支出</t>
  </si>
  <si>
    <t xml:space="preserve">    税收事务</t>
  </si>
  <si>
    <t xml:space="preserve">      协税护税</t>
  </si>
  <si>
    <t xml:space="preserve">    审计事务</t>
  </si>
  <si>
    <t xml:space="preserve">      审计业务</t>
  </si>
  <si>
    <t xml:space="preserve">    人力资源事务</t>
  </si>
  <si>
    <t xml:space="preserve">      军队转业干部安置</t>
  </si>
  <si>
    <t xml:space="preserve">      引进人才费用</t>
  </si>
  <si>
    <t xml:space="preserve">      其他人事事务支出</t>
  </si>
  <si>
    <t xml:space="preserve">    纪检监察事务</t>
  </si>
  <si>
    <t xml:space="preserve">    商贸事务</t>
  </si>
  <si>
    <t xml:space="preserve">      招商引资</t>
  </si>
  <si>
    <t xml:space="preserve">    工商行政管理事务</t>
  </si>
  <si>
    <t xml:space="preserve">    质量技术监督与检验检疫事务</t>
  </si>
  <si>
    <t xml:space="preserve">    民族事务</t>
  </si>
  <si>
    <t xml:space="preserve">      民族工作专项</t>
  </si>
  <si>
    <t xml:space="preserve">    港澳台侨事务</t>
  </si>
  <si>
    <t xml:space="preserve">      华侨事务</t>
  </si>
  <si>
    <t xml:space="preserve">    档案事务</t>
  </si>
  <si>
    <t xml:space="preserve">      其他档案事务支出</t>
  </si>
  <si>
    <t xml:space="preserve">    群众团体事务</t>
  </si>
  <si>
    <t xml:space="preserve">    党委办公厅（室）及相关机构事务</t>
  </si>
  <si>
    <t xml:space="preserve">    组织事务</t>
  </si>
  <si>
    <t xml:space="preserve">    宣传事务</t>
  </si>
  <si>
    <t xml:space="preserve">      其他宣传事务支出</t>
  </si>
  <si>
    <t xml:space="preserve">    其他共产党事务支出</t>
  </si>
  <si>
    <t xml:space="preserve">      其他共产党事务支出</t>
  </si>
  <si>
    <t xml:space="preserve">    其他一般公共服务支出(款)</t>
  </si>
  <si>
    <t xml:space="preserve">      其他一般公共服务支出(项)</t>
  </si>
  <si>
    <t xml:space="preserve">  国防支出</t>
  </si>
  <si>
    <t xml:space="preserve">    国防动员</t>
  </si>
  <si>
    <t xml:space="preserve">      兵役征集</t>
  </si>
  <si>
    <t xml:space="preserve">      国防教育</t>
  </si>
  <si>
    <t xml:space="preserve">      预备役部队</t>
  </si>
  <si>
    <t xml:space="preserve">  公共安全支出</t>
  </si>
  <si>
    <t xml:space="preserve">    武装警察</t>
  </si>
  <si>
    <t xml:space="preserve">      边防</t>
  </si>
  <si>
    <t xml:space="preserve">      消防</t>
  </si>
  <si>
    <t xml:space="preserve">    公安</t>
  </si>
  <si>
    <t xml:space="preserve">      治安管理</t>
  </si>
  <si>
    <t xml:space="preserve">      道路交通管理</t>
  </si>
  <si>
    <t xml:space="preserve">      拘押收教场所管理</t>
  </si>
  <si>
    <t xml:space="preserve">    司法</t>
  </si>
  <si>
    <t xml:space="preserve">      基层司法业务</t>
  </si>
  <si>
    <t xml:space="preserve">  教育支出</t>
  </si>
  <si>
    <t xml:space="preserve">    教育管理事务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</si>
  <si>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</si>
  <si>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</si>
  <si>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</si>
  <si>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</si>
  <si>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</si>
  <si>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其他普通教育支出</t>
  </si>
  <si>
    <t xml:space="preserve">    职业教育</t>
  </si>
  <si>
    <t xml:space="preserve">      中专教育</t>
  </si>
  <si>
    <t xml:space="preserve">    教育费附加安排的支出</t>
  </si>
  <si>
    <t xml:space="preserve">      其他教育费附加安排的支出</t>
  </si>
  <si>
    <t xml:space="preserve">  科学技术支出</t>
  </si>
  <si>
    <t xml:space="preserve">    科学技术管理事务</t>
  </si>
  <si>
    <t xml:space="preserve">    技术研究与开发</t>
  </si>
  <si>
    <t xml:space="preserve">      机构运行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</si>
  <si>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</si>
  <si>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</si>
  <si>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</si>
  <si>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科学技术普及</t>
  </si>
  <si>
    <t xml:space="preserve">      科普活动</t>
  </si>
  <si>
    <t xml:space="preserve">    其他科学技术支出</t>
  </si>
  <si>
    <t xml:space="preserve">      其他科学技术支出</t>
  </si>
  <si>
    <t xml:space="preserve">  文化体育与传媒支出</t>
  </si>
  <si>
    <t xml:space="preserve">    文化</t>
  </si>
  <si>
    <t xml:space="preserve">      文化创作与保护</t>
  </si>
  <si>
    <t xml:space="preserve">      其他文化支出</t>
  </si>
  <si>
    <t xml:space="preserve">    文物</t>
  </si>
  <si>
    <t xml:space="preserve">      文物保护</t>
  </si>
  <si>
    <t xml:space="preserve">    新闻出版广播影视</t>
  </si>
  <si>
    <t xml:space="preserve">      其他新闻出版广播影视支出</t>
  </si>
  <si>
    <t xml:space="preserve">    其他文化体育与传媒支出(款)</t>
  </si>
  <si>
    <t xml:space="preserve">      其他文化体育与传媒支出(项)</t>
  </si>
  <si>
    <t xml:space="preserve">  社会保障和就业支出</t>
  </si>
  <si>
    <t xml:space="preserve">    人力资源和社会保障管理事务</t>
  </si>
  <si>
    <t xml:space="preserve">      社会保险业务管理事务</t>
  </si>
  <si>
    <t xml:space="preserve">      社会保险经办机构</t>
  </si>
  <si>
    <t xml:space="preserve">    民政管理事务</t>
  </si>
  <si>
    <t xml:space="preserve">      拥军优属</t>
  </si>
  <si>
    <t xml:space="preserve">      老龄事务</t>
  </si>
  <si>
    <t xml:space="preserve">      其他民政管理事务支出</t>
  </si>
  <si>
    <t xml:space="preserve">    行政事业单位离退休</t>
  </si>
  <si>
    <t xml:space="preserve">      机关事业单位基本养老保险缴费支出</t>
  </si>
  <si>
    <t xml:space="preserve">      机关事业单位职业年金缴费支出</t>
  </si>
  <si>
    <t xml:space="preserve">    就业补助</t>
  </si>
  <si>
    <t xml:space="preserve">      其他就业补助支出</t>
  </si>
  <si>
    <t xml:space="preserve">    抚恤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</si>
  <si>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</si>
  <si>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</si>
  <si>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</si>
  <si>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</si>
  <si>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退伍士兵安置</t>
  </si>
  <si>
    <t xml:space="preserve">      军队移交政府的离退休人员安置</t>
  </si>
  <si>
    <t xml:space="preserve">      其他退役安置支出</t>
  </si>
  <si>
    <t xml:space="preserve">    社会福利</t>
  </si>
  <si>
    <t xml:space="preserve">      儿童福利</t>
  </si>
  <si>
    <t xml:space="preserve">      殡葬</t>
  </si>
  <si>
    <t xml:space="preserve">    残疾人事业</t>
  </si>
  <si>
    <t xml:space="preserve">      残疾人就业和扶贫</t>
  </si>
  <si>
    <t xml:space="preserve">      其他残疾人事业支出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</si>
  <si>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</si>
  <si>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</si>
  <si>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</si>
  <si>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</si>
  <si>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</si>
  <si>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</si>
  <si>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</si>
  <si>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</si>
  <si>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其他生活救助</t>
  </si>
  <si>
    <t xml:space="preserve">      其他农村生活救助</t>
  </si>
  <si>
    <t xml:space="preserve">    财政对基本养老保险基金的补助</t>
  </si>
  <si>
    <t xml:space="preserve">      财政对城乡居民基本养老保险基金的补助</t>
  </si>
  <si>
    <t xml:space="preserve">    其他社会保障和就业支出(款)</t>
  </si>
  <si>
    <t xml:space="preserve">      其他社会保障和就业支出（项）</t>
  </si>
  <si>
    <t xml:space="preserve">  医疗卫生与计划生育支出</t>
  </si>
  <si>
    <t xml:space="preserve">    医疗卫生与计划生育管理事务</t>
  </si>
  <si>
    <t xml:space="preserve">    公立医院</t>
  </si>
  <si>
    <t xml:space="preserve">      精神病医院</t>
  </si>
  <si>
    <t xml:space="preserve">    基层医疗卫生机构</t>
  </si>
  <si>
    <t xml:space="preserve">      乡镇卫生院</t>
  </si>
  <si>
    <t xml:space="preserve">    公共卫生</t>
  </si>
  <si>
    <t xml:space="preserve">      疾病预防控制机构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</si>
  <si>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</si>
  <si>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</si>
  <si>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</si>
  <si>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</si>
  <si>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食品和药品监督管理事务</t>
  </si>
  <si>
    <t xml:space="preserve">      其他食品和药品监督管理事务支出</t>
  </si>
  <si>
    <t xml:space="preserve">    财政对基本医疗保险基金的补助</t>
  </si>
  <si>
    <t xml:space="preserve">      财政对新型农村合作医疗基金的补助</t>
  </si>
  <si>
    <t xml:space="preserve">     医疗救助</t>
  </si>
  <si>
    <t xml:space="preserve">      城乡医疗救助</t>
  </si>
  <si>
    <t xml:space="preserve">    优抚对象医疗</t>
  </si>
  <si>
    <t xml:space="preserve">      优抚对象医疗补助</t>
  </si>
  <si>
    <t xml:space="preserve">    其他医疗卫生与计划生育支出</t>
  </si>
  <si>
    <t xml:space="preserve">      其他医疗卫生与计划生育支出</t>
  </si>
  <si>
    <t xml:space="preserve">  节能环保支出</t>
  </si>
  <si>
    <t xml:space="preserve">    环境保护管理事务</t>
  </si>
  <si>
    <t xml:space="preserve">    环境监测与监察</t>
  </si>
  <si>
    <t xml:space="preserve">      其他环境监测与监察支出</t>
  </si>
  <si>
    <t xml:space="preserve">    污染防治</t>
  </si>
  <si>
    <t xml:space="preserve">      排污费安排的支出</t>
  </si>
  <si>
    <t xml:space="preserve">    能源节约利用（款）</t>
  </si>
  <si>
    <t xml:space="preserve">      能源节能利用（项）</t>
  </si>
  <si>
    <t xml:space="preserve">  城乡社区支出</t>
  </si>
  <si>
    <t xml:space="preserve">    城乡社区管理事务</t>
  </si>
  <si>
    <t xml:space="preserve">      城管执法</t>
  </si>
  <si>
    <t xml:space="preserve">      工程建设管理</t>
  </si>
  <si>
    <t xml:space="preserve">      其他城乡社区管理事务支出</t>
  </si>
  <si>
    <t xml:space="preserve">    城乡社区规划与管理（款）</t>
  </si>
  <si>
    <t xml:space="preserve">      城乡社区规划与管理（项）</t>
  </si>
  <si>
    <t xml:space="preserve">    城乡社区公共设施</t>
  </si>
  <si>
    <t xml:space="preserve">      其他城乡社区公共设施支出</t>
  </si>
  <si>
    <t xml:space="preserve">    其他城乡社区支出（款）</t>
  </si>
  <si>
    <t xml:space="preserve">      其他城乡社区支出（项）</t>
  </si>
  <si>
    <t xml:space="preserve">  农林水支出</t>
  </si>
  <si>
    <t xml:space="preserve">    农业</t>
  </si>
  <si>
    <t xml:space="preserve">      其他农业支出</t>
  </si>
  <si>
    <t xml:space="preserve">    林业</t>
  </si>
  <si>
    <t xml:space="preserve">      林业事业机构</t>
  </si>
  <si>
    <t xml:space="preserve">    扶贫</t>
  </si>
  <si>
    <t xml:space="preserve">      农村基础设施建设</t>
  </si>
  <si>
    <t xml:space="preserve">      其他扶贫支出</t>
  </si>
  <si>
    <t xml:space="preserve">    农村综合改革</t>
  </si>
  <si>
    <t xml:space="preserve">      对村民委员会和村党支部的补助</t>
  </si>
  <si>
    <t xml:space="preserve">     其他农林水支出（款）</t>
  </si>
  <si>
    <t xml:space="preserve">      其他农林水支出（项）</t>
  </si>
  <si>
    <t xml:space="preserve">  交通运输支出</t>
  </si>
  <si>
    <t xml:space="preserve">    公路水路运输</t>
  </si>
  <si>
    <t xml:space="preserve">      其他公路水路运输支出</t>
  </si>
  <si>
    <t xml:space="preserve">    其他交通运输支出（款）</t>
  </si>
  <si>
    <t xml:space="preserve">      其他交通运输支出（项）</t>
  </si>
  <si>
    <t xml:space="preserve">  资源勘探信息等支出</t>
  </si>
  <si>
    <t xml:space="preserve">    安全生产监管</t>
  </si>
  <si>
    <t xml:space="preserve">    支持中小企业发展和管理支出</t>
  </si>
  <si>
    <t xml:space="preserve">      中小企业发展专项</t>
  </si>
  <si>
    <t xml:space="preserve">  商业服务业等支出</t>
  </si>
  <si>
    <t xml:space="preserve">    商业流通事务</t>
  </si>
  <si>
    <t xml:space="preserve">  援助其他地区支出</t>
  </si>
  <si>
    <t xml:space="preserve">      其他支出</t>
  </si>
  <si>
    <t xml:space="preserve">  国土海洋气象等支出</t>
  </si>
  <si>
    <t xml:space="preserve">    国土资源事务</t>
  </si>
  <si>
    <t xml:space="preserve">    海洋管理事务</t>
  </si>
  <si>
    <t xml:space="preserve">  住房保障支出</t>
  </si>
  <si>
    <t xml:space="preserve">    保障性安居工程支出</t>
  </si>
  <si>
    <t xml:space="preserve">      其他保障性安居工程支出</t>
  </si>
  <si>
    <t xml:space="preserve">  粮油物资储备支出</t>
  </si>
  <si>
    <t xml:space="preserve">    粮油事务</t>
  </si>
  <si>
    <t xml:space="preserve">      粮食风险基金</t>
  </si>
  <si>
    <t xml:space="preserve">  预备费</t>
  </si>
  <si>
    <t xml:space="preserve">  其它支出（类级）</t>
  </si>
  <si>
    <t xml:space="preserve">    其他支出(款)</t>
  </si>
  <si>
    <t xml:space="preserve">       其他支出(项)</t>
  </si>
  <si>
    <t>附表3</t>
  </si>
  <si>
    <t>2017年泉州台商投资区一般公共预算支出计划表（类）</t>
  </si>
  <si>
    <t xml:space="preserve">  其他支出</t>
  </si>
  <si>
    <t>附表4</t>
  </si>
  <si>
    <t>2017年泉州台商投资区一般公共预算基本支出经济分类情况表</t>
  </si>
  <si>
    <t>项目</t>
  </si>
  <si>
    <t>金额</t>
  </si>
  <si>
    <t>一、工资福利支出小计</t>
  </si>
  <si>
    <t xml:space="preserve">    基本工资</t>
  </si>
  <si>
    <t xml:space="preserve">    津贴补贴</t>
  </si>
  <si>
    <t xml:space="preserve">    奖金</t>
  </si>
  <si>
    <t xml:space="preserve">    其他社会保障缴费</t>
  </si>
  <si>
    <t xml:space="preserve">    伙食补助费</t>
  </si>
  <si>
    <t xml:space="preserve">    绩效工资</t>
  </si>
  <si>
    <t xml:space="preserve">    机关事业单位基本养老保险缴费</t>
  </si>
  <si>
    <t xml:space="preserve">    职业年金缴费</t>
  </si>
  <si>
    <t xml:space="preserve">    其他工资福利支出</t>
  </si>
  <si>
    <t>二、商品和服务支出小计</t>
  </si>
  <si>
    <t xml:space="preserve">    办公费</t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</si>
  <si>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</si>
  <si>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</si>
  <si>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</si>
  <si>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</si>
  <si>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</si>
  <si>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</si>
  <si>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物业管理费</t>
  </si>
  <si>
    <t xml:space="preserve">    差旅费</t>
  </si>
  <si>
    <t xml:space="preserve">    因公出国境费用</t>
  </si>
  <si>
    <t xml:space="preserve">    维修护费</t>
  </si>
  <si>
    <t xml:space="preserve">    租赁费</t>
  </si>
  <si>
    <t xml:space="preserve">    会议费</t>
  </si>
  <si>
    <t xml:space="preserve">    培训费</t>
  </si>
  <si>
    <t xml:space="preserve">    公务接待费</t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</si>
  <si>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</si>
  <si>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</si>
  <si>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</si>
  <si>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</si>
  <si>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</si>
  <si>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</si>
  <si>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</si>
  <si>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</si>
  <si>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</si>
  <si>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</si>
  <si>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</si>
  <si>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三、对个人和家庭的补助支出小计</t>
  </si>
  <si>
    <t xml:space="preserve">    离休费</t>
  </si>
  <si>
    <t xml:space="preserve">    退休费</t>
  </si>
  <si>
    <t xml:space="preserve">    退职役费</t>
  </si>
  <si>
    <t xml:space="preserve">    抚恤金</t>
  </si>
  <si>
    <t xml:space="preserve">    生活补助</t>
  </si>
  <si>
    <t xml:space="preserve">    救济费</t>
  </si>
  <si>
    <t xml:space="preserve">    医疗费</t>
  </si>
  <si>
    <t xml:space="preserve">    助学金</t>
  </si>
  <si>
    <t xml:space="preserve">    住房公积金</t>
  </si>
  <si>
    <t xml:space="preserve">    提租补贴</t>
  </si>
  <si>
    <t xml:space="preserve">    购房补贴</t>
  </si>
  <si>
    <t xml:space="preserve">    其他对个人和家庭的补助支出</t>
  </si>
  <si>
    <t>附表5</t>
  </si>
  <si>
    <t>2017年泉州台商投资区一般公共预算支出经济分类情况表</t>
  </si>
  <si>
    <t>对企事业单位的补贴</t>
  </si>
  <si>
    <t>转移性支出</t>
  </si>
  <si>
    <t>债务利息支出</t>
  </si>
  <si>
    <t>基本建设支出</t>
  </si>
  <si>
    <t>其他资本性支出</t>
  </si>
  <si>
    <t>其他支出</t>
  </si>
  <si>
    <t>工资福利支出</t>
  </si>
  <si>
    <t>商品和服务支出</t>
  </si>
  <si>
    <t>对个人和家庭的补助</t>
  </si>
  <si>
    <t>债务还本支出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</si>
  <si>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</si>
  <si>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</si>
  <si>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</si>
  <si>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</si>
  <si>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</si>
  <si>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</si>
  <si>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</si>
  <si>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</si>
  <si>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</si>
  <si>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</si>
  <si>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</si>
  <si>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</si>
  <si>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</si>
  <si>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</si>
  <si>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</si>
  <si>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十六、援助其他地区支出</t>
  </si>
  <si>
    <t>十七、国土海洋气象等支出</t>
  </si>
  <si>
    <t>十八、住房保障支出</t>
  </si>
  <si>
    <t>十九、粮油物资储备支出</t>
  </si>
  <si>
    <t>二十、预备费</t>
  </si>
  <si>
    <t>二十一、其他支出</t>
  </si>
  <si>
    <t>二十二、债务付息支出</t>
  </si>
  <si>
    <t>二十三.债务发行费用支出</t>
  </si>
  <si>
    <t>总计</t>
  </si>
  <si>
    <t>附表6</t>
  </si>
  <si>
    <t>泉州台商投资区2017年对下税收返还和转移支付预算表</t>
  </si>
  <si>
    <t>小计</t>
  </si>
  <si>
    <t>××地区</t>
  </si>
  <si>
    <t>一、税收返还</t>
  </si>
  <si>
    <t>1.增值税和消费税税收返还收入</t>
  </si>
  <si>
    <t>2.所得税基数返还收入</t>
  </si>
  <si>
    <t>3.成品油价格和税费改革税收返还收入</t>
  </si>
  <si>
    <t>二、一般性转移支付</t>
  </si>
  <si>
    <t>1.体制补助收入</t>
  </si>
  <si>
    <t>2.均衡性转移支付补助收入</t>
  </si>
  <si>
    <t>3.革命老区及边境地区转移支付收入</t>
  </si>
  <si>
    <t>4.县级基本财力保障机制奖补资金收入</t>
  </si>
  <si>
    <t>5.结算补助收入</t>
  </si>
  <si>
    <t>6.成品油价格和税费改革转移支付补助收入</t>
  </si>
  <si>
    <t>7.基层公检法司转移支付收入</t>
  </si>
  <si>
    <t>8.义务教育等转移支付收入</t>
  </si>
  <si>
    <t>9.基本养老保险和低保等转移支付收入</t>
  </si>
  <si>
    <t>10.新型农村合作医疗等转移支付收入</t>
  </si>
  <si>
    <t>11.农村综合改革等转移支付收入</t>
  </si>
  <si>
    <t>12.产粮（油）大县奖励资金收入</t>
  </si>
  <si>
    <t>13.重点生态功能区转移支付收入</t>
  </si>
  <si>
    <t>14.固定数额补助收入</t>
  </si>
  <si>
    <t>15.其他一般性转移支付收入</t>
  </si>
  <si>
    <t xml:space="preserve"> ………………………………</t>
  </si>
  <si>
    <t>三、专项转移支付</t>
  </si>
  <si>
    <t>1.一般公共服务支出</t>
  </si>
  <si>
    <t xml:space="preserve">   其中：××项目  …………</t>
  </si>
  <si>
    <t>2.国防支出</t>
  </si>
  <si>
    <t>3.公共安全支出</t>
  </si>
  <si>
    <t>4.教育支出</t>
  </si>
  <si>
    <t>5.科学技术支出</t>
  </si>
  <si>
    <t>6.文化体育与传媒支出</t>
  </si>
  <si>
    <t>7.社会保障和就业支出</t>
  </si>
  <si>
    <t>8.医疗卫生与计划生育支出</t>
  </si>
  <si>
    <t>9.节能环保支出</t>
  </si>
  <si>
    <t>10.城乡社区支出</t>
  </si>
  <si>
    <t>11.农林水支出</t>
  </si>
  <si>
    <t>12.交通运输支出</t>
  </si>
  <si>
    <t>13.资源勘探信息等支出</t>
  </si>
  <si>
    <t>14.商业服务业等支出</t>
  </si>
  <si>
    <t>15.国土海洋气象等支出</t>
  </si>
  <si>
    <t>16.住房保障支出</t>
  </si>
  <si>
    <t>17.粮油物资储备支出</t>
  </si>
  <si>
    <t>18.国债还本付息支出</t>
  </si>
  <si>
    <t>19.其他支出</t>
  </si>
  <si>
    <t xml:space="preserve">       其中：××项目</t>
  </si>
  <si>
    <t>备注：泉州台商投资区未编制2017年对下税收返还和转移支付预算表</t>
  </si>
  <si>
    <t>附表7</t>
  </si>
  <si>
    <t>2017年泉州台商投资区政府性基金收入预算表</t>
  </si>
  <si>
    <t>项      目</t>
  </si>
  <si>
    <t>当年预算数</t>
  </si>
  <si>
    <t>上年执行数</t>
  </si>
  <si>
    <t>预算数为上年执行数的％</t>
  </si>
  <si>
    <t>一、港口建设费收入</t>
  </si>
  <si>
    <t>二、国家电影事业发展专项资金收入</t>
  </si>
  <si>
    <t>三、城市公用事业附加收入</t>
  </si>
  <si>
    <t>四、国有土地收益基金收入</t>
  </si>
  <si>
    <t>五、农业土地开发资金收入</t>
  </si>
  <si>
    <t>六、国有土地使用权出让收入</t>
  </si>
  <si>
    <t>七、大中型水库库区基金收入</t>
  </si>
  <si>
    <t>八、彩票公益金收入</t>
  </si>
  <si>
    <t>九、城市基础设施配套费收入</t>
  </si>
  <si>
    <t>十、小型水库移民扶助基金收入</t>
  </si>
  <si>
    <t>十一、国家重大水利工程建设基金收入</t>
  </si>
  <si>
    <t>十二、污水处理费收入</t>
  </si>
  <si>
    <t>十三、彩票发行机构和彩票销售机构的业务费用</t>
  </si>
  <si>
    <t>十四、其他政府性基金收入</t>
  </si>
  <si>
    <t>本年收入小计</t>
  </si>
  <si>
    <t>债务收入</t>
  </si>
  <si>
    <t>转移性收入</t>
  </si>
  <si>
    <t xml:space="preserve">           上级补助收入</t>
  </si>
  <si>
    <t xml:space="preserve">           下级上解收入</t>
  </si>
  <si>
    <t xml:space="preserve">           上年结余收入</t>
  </si>
  <si>
    <t xml:space="preserve">           调入资金</t>
  </si>
  <si>
    <t xml:space="preserve">           债务转贷收入 </t>
  </si>
  <si>
    <t>收入合计</t>
  </si>
  <si>
    <t>附表8</t>
  </si>
  <si>
    <t>2017年泉州台商投资区政府性基金支出预算表</t>
  </si>
  <si>
    <t>科目</t>
  </si>
  <si>
    <t>一、城乡社区支出</t>
  </si>
  <si>
    <t>1.国有土地使用权出让收入及对应专项债务收入安排的支出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</si>
  <si>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</si>
  <si>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</si>
  <si>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</si>
  <si>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</si>
  <si>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</si>
  <si>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</si>
  <si>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r>
      <rPr>
        <sz val="11"/>
        <rFont val="宋体"/>
        <charset val="134"/>
      </rPr>
      <t xml:space="preserve">    </t>
    </r>
    <r>
      <rPr>
        <sz val="11"/>
        <rFont val="宋体"/>
        <charset val="134"/>
      </rPr>
      <t>支付破产或改制企业职工安置费</t>
    </r>
  </si>
  <si>
    <t xml:space="preserve">    廉租住房支出</t>
  </si>
  <si>
    <t xml:space="preserve">    棚户区改造支出</t>
  </si>
  <si>
    <r>
      <rPr>
        <sz val="11"/>
        <rFont val="宋体"/>
        <charset val="134"/>
      </rPr>
      <t xml:space="preserve">    </t>
    </r>
    <r>
      <rPr>
        <sz val="11"/>
        <rFont val="宋体"/>
        <charset val="134"/>
      </rPr>
      <t>公共住房租赁</t>
    </r>
    <r>
      <rPr>
        <sz val="11"/>
        <rFont val="宋体"/>
        <charset val="134"/>
      </rPr>
      <t>支出</t>
    </r>
  </si>
  <si>
    <r>
      <rPr>
        <sz val="11"/>
        <rFont val="宋体"/>
        <charset val="134"/>
      </rPr>
      <t xml:space="preserve">    </t>
    </r>
    <r>
      <rPr>
        <sz val="11"/>
        <rFont val="宋体"/>
        <charset val="134"/>
      </rPr>
      <t>保障性住房租金补贴</t>
    </r>
  </si>
  <si>
    <t xml:space="preserve">    其他国有土地使用权出让收入安排的支出</t>
  </si>
  <si>
    <t>2.城市公用事业附加及对应专项债务收入安排的支出</t>
  </si>
  <si>
    <t xml:space="preserve">    城市公共设施</t>
  </si>
  <si>
    <t xml:space="preserve">    城市环境卫生</t>
  </si>
  <si>
    <r>
      <rPr>
        <sz val="11"/>
        <rFont val="宋体"/>
        <charset val="134"/>
      </rPr>
      <t xml:space="preserve">    城市</t>
    </r>
    <r>
      <rPr>
        <sz val="11"/>
        <rFont val="宋体"/>
        <charset val="134"/>
      </rPr>
      <t>防洪</t>
    </r>
  </si>
  <si>
    <t xml:space="preserve">    其他城市公用事业附加安排的支出</t>
  </si>
  <si>
    <t>3.国有土地收益基金及对应专项债务收入安排的支出</t>
  </si>
  <si>
    <r>
      <rPr>
        <sz val="11"/>
        <rFont val="宋体"/>
        <charset val="134"/>
      </rPr>
      <t xml:space="preserve">    </t>
    </r>
    <r>
      <rPr>
        <sz val="11"/>
        <rFont val="宋体"/>
        <charset val="134"/>
      </rPr>
      <t>其他</t>
    </r>
    <r>
      <rPr>
        <sz val="11"/>
        <rFont val="宋体"/>
        <charset val="134"/>
      </rPr>
      <t>国有土地收益基金支出</t>
    </r>
  </si>
  <si>
    <t>4.农业土地开发资金及对应专项债务收入安排的支出</t>
  </si>
  <si>
    <t>5.城市基础设施配套费及对应专项债务收入安排的支出</t>
  </si>
  <si>
    <t xml:space="preserve">    其他城市基础设施配套费安排的支出</t>
  </si>
  <si>
    <t>6.污水处理费及对应专项债务收入安排的支出</t>
  </si>
  <si>
    <r>
      <rPr>
        <sz val="11"/>
        <rFont val="宋体"/>
        <charset val="134"/>
      </rPr>
      <t xml:space="preserve">    </t>
    </r>
    <r>
      <rPr>
        <sz val="11"/>
        <rFont val="宋体"/>
        <charset val="134"/>
      </rPr>
      <t>污水处理设施建设和运营</t>
    </r>
  </si>
  <si>
    <r>
      <rPr>
        <sz val="11"/>
        <rFont val="宋体"/>
        <charset val="134"/>
      </rPr>
      <t xml:space="preserve">    </t>
    </r>
    <r>
      <rPr>
        <sz val="11"/>
        <rFont val="宋体"/>
        <charset val="134"/>
      </rPr>
      <t>代征手续费</t>
    </r>
  </si>
  <si>
    <r>
      <rPr>
        <sz val="11"/>
        <rFont val="宋体"/>
        <charset val="134"/>
      </rPr>
      <t xml:space="preserve">    </t>
    </r>
    <r>
      <rPr>
        <sz val="11"/>
        <rFont val="宋体"/>
        <charset val="134"/>
      </rPr>
      <t>其他</t>
    </r>
    <r>
      <rPr>
        <sz val="11"/>
        <rFont val="宋体"/>
        <charset val="134"/>
      </rPr>
      <t>污水处理费安排的支出</t>
    </r>
  </si>
  <si>
    <t>二、交通运输支出</t>
  </si>
  <si>
    <t>1.港口建设费及对应专项债务收入安排的支出</t>
  </si>
  <si>
    <t xml:space="preserve">    港口设施</t>
  </si>
  <si>
    <t xml:space="preserve">    航道建设和维护</t>
  </si>
  <si>
    <t xml:space="preserve">    航运保障系统建设</t>
  </si>
  <si>
    <t xml:space="preserve">    其他港口建设费安排的支出</t>
  </si>
  <si>
    <t>三、资源勘探信息等支出</t>
  </si>
  <si>
    <t>1.新型墙体材料专项基金及对应专项债务收入安排的支出</t>
  </si>
  <si>
    <r>
      <rPr>
        <sz val="11"/>
        <rFont val="宋体"/>
        <charset val="134"/>
      </rPr>
      <t xml:space="preserve">    </t>
    </r>
    <r>
      <rPr>
        <sz val="11"/>
        <rFont val="宋体"/>
        <charset val="134"/>
      </rPr>
      <t>技改贴息和补助</t>
    </r>
  </si>
  <si>
    <r>
      <rPr>
        <sz val="11"/>
        <rFont val="宋体"/>
        <charset val="134"/>
      </rPr>
      <t xml:space="preserve">    </t>
    </r>
    <r>
      <rPr>
        <sz val="11"/>
        <rFont val="宋体"/>
        <charset val="134"/>
      </rPr>
      <t>技术研发和推广</t>
    </r>
  </si>
  <si>
    <r>
      <rPr>
        <sz val="11"/>
        <rFont val="宋体"/>
        <charset val="134"/>
      </rPr>
      <t xml:space="preserve">    </t>
    </r>
    <r>
      <rPr>
        <sz val="11"/>
        <rFont val="宋体"/>
        <charset val="134"/>
      </rPr>
      <t>示范项目补贴</t>
    </r>
  </si>
  <si>
    <t xml:space="preserve">    宣传和培训</t>
  </si>
  <si>
    <t xml:space="preserve">    其他新型墙体材料专项基金支出</t>
  </si>
  <si>
    <t>四、其他支出</t>
  </si>
  <si>
    <t>1.其他政府性基金及对应专项债务收入安排的支出</t>
  </si>
  <si>
    <t>2.彩票公益金及对应专项债务收入安排的支出</t>
  </si>
  <si>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  </t>
    </r>
    <r>
      <rPr>
        <sz val="11"/>
        <rFont val="宋体"/>
        <charset val="134"/>
      </rPr>
      <t>用于社会福利的彩票公益金支出</t>
    </r>
  </si>
  <si>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  </t>
    </r>
    <r>
      <rPr>
        <sz val="11"/>
        <rFont val="宋体"/>
        <charset val="134"/>
      </rPr>
      <t>用于体育事业的彩票公益金支出</t>
    </r>
  </si>
  <si>
    <t>五、债务还本支出</t>
  </si>
  <si>
    <r>
      <rPr>
        <sz val="11"/>
        <rFont val="宋体"/>
        <charset val="134"/>
      </rPr>
      <t>1.</t>
    </r>
    <r>
      <rPr>
        <sz val="11"/>
        <rFont val="宋体"/>
        <charset val="134"/>
      </rPr>
      <t>地方</t>
    </r>
    <r>
      <rPr>
        <sz val="11"/>
        <rFont val="宋体"/>
        <charset val="134"/>
      </rPr>
      <t>政府专项债务</t>
    </r>
    <r>
      <rPr>
        <sz val="11"/>
        <rFont val="宋体"/>
        <charset val="134"/>
      </rPr>
      <t>还本</t>
    </r>
    <r>
      <rPr>
        <sz val="11"/>
        <rFont val="宋体"/>
        <charset val="134"/>
      </rPr>
      <t>支出</t>
    </r>
  </si>
  <si>
    <t>六、债务付息支出</t>
  </si>
  <si>
    <r>
      <rPr>
        <sz val="11"/>
        <rFont val="宋体"/>
        <charset val="134"/>
      </rPr>
      <t>1.地方</t>
    </r>
    <r>
      <rPr>
        <sz val="11"/>
        <rFont val="宋体"/>
        <charset val="134"/>
      </rPr>
      <t>政府专项债务</t>
    </r>
    <r>
      <rPr>
        <sz val="11"/>
        <rFont val="宋体"/>
        <charset val="134"/>
      </rPr>
      <t>付息</t>
    </r>
    <r>
      <rPr>
        <sz val="11"/>
        <rFont val="宋体"/>
        <charset val="134"/>
      </rPr>
      <t>支出</t>
    </r>
  </si>
  <si>
    <t>七、债务发行费用支出</t>
  </si>
  <si>
    <r>
      <rPr>
        <sz val="11"/>
        <rFont val="宋体"/>
        <charset val="134"/>
      </rPr>
      <t>1.地方</t>
    </r>
    <r>
      <rPr>
        <sz val="11"/>
        <rFont val="宋体"/>
        <charset val="134"/>
      </rPr>
      <t>政府专项债务</t>
    </r>
    <r>
      <rPr>
        <sz val="11"/>
        <rFont val="宋体"/>
        <charset val="134"/>
      </rPr>
      <t>发行费</t>
    </r>
    <r>
      <rPr>
        <sz val="11"/>
        <rFont val="宋体"/>
        <charset val="134"/>
      </rPr>
      <t>支出</t>
    </r>
  </si>
  <si>
    <t>附表9</t>
  </si>
  <si>
    <t>2017年泉州台商投资区政府性基金转移支付预算表</t>
  </si>
  <si>
    <t> 单位：万元</t>
  </si>
  <si>
    <t>……</t>
  </si>
  <si>
    <t>未落实到地区数</t>
  </si>
  <si>
    <t>一、文化体育与传媒支出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</si>
  <si>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</si>
  <si>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</si>
  <si>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</si>
  <si>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</si>
  <si>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</si>
  <si>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</si>
  <si>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>八、商业服务业等支出</t>
  </si>
  <si>
    <t>九、其他支出</t>
  </si>
  <si>
    <t>十、债务付息支出</t>
  </si>
  <si>
    <t>十一、债务发行费用支出</t>
  </si>
  <si>
    <t>本年支出小计</t>
  </si>
  <si>
    <t>备注：泉州台商投资区未编制2017年政府性基金转移支付预算表</t>
  </si>
  <si>
    <t>附表10</t>
  </si>
  <si>
    <t>2017年泉州台商投资区国有资本经营收入预算表</t>
  </si>
  <si>
    <t>一、利润收入</t>
  </si>
  <si>
    <t>二、股利、股息收入</t>
  </si>
  <si>
    <t xml:space="preserve">  其中：国有控股公司股利、股息收入</t>
  </si>
  <si>
    <t xml:space="preserve"> 国有参股公司股利、股息收入</t>
  </si>
  <si>
    <t xml:space="preserve"> 金融企业股利、股息收入</t>
  </si>
  <si>
    <t xml:space="preserve"> 其他国有企业股利、股息收入</t>
  </si>
  <si>
    <t>三、产权转让收入</t>
  </si>
  <si>
    <t>四、清算收入</t>
  </si>
  <si>
    <t>五、其他国有资本经营预算收入</t>
  </si>
  <si>
    <t>本年收入合计</t>
  </si>
  <si>
    <t xml:space="preserve">    国有资本经营预算转移支付收入</t>
  </si>
  <si>
    <t xml:space="preserve">    上年结转收入</t>
  </si>
  <si>
    <t>收入总计</t>
  </si>
  <si>
    <t>备注：本年无国有资本经营预算</t>
  </si>
  <si>
    <t>附表11</t>
  </si>
  <si>
    <t>2017年泉州台商投资区国有资本经营支出预算表</t>
  </si>
  <si>
    <t>一、解决历史遗留问题及改革成本支出</t>
  </si>
  <si>
    <t xml:space="preserve"> 其中：厂办大集体改革支出</t>
  </si>
  <si>
    <t>“三供一业”移交补助支出</t>
  </si>
  <si>
    <t>国有企业办职教幼教补助支出</t>
  </si>
  <si>
    <t>国有企业办公共服务机构移交补助支出</t>
  </si>
  <si>
    <t>国有企业退休人员社会化管理补助支出</t>
  </si>
  <si>
    <t>国有企业棚户区改造支出</t>
  </si>
  <si>
    <t>国有企业改革成本支出</t>
  </si>
  <si>
    <t>离休干部医药补助支出</t>
  </si>
  <si>
    <t>其他解决历史遗留问题及改革成本支出</t>
  </si>
  <si>
    <t>二、国有企业资本金注入</t>
  </si>
  <si>
    <t xml:space="preserve"> 其中：国有经济结构调整支出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</si>
  <si>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</si>
  <si>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</si>
  <si>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</si>
  <si>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</si>
  <si>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保障国有经济安全支出</t>
  </si>
  <si>
    <t>对外投资合作支出</t>
  </si>
  <si>
    <t>其他国有企业资本金注入</t>
  </si>
  <si>
    <t>三、国有企业政策性补贴</t>
  </si>
  <si>
    <t xml:space="preserve"> 其中：国有企业政策性补贴</t>
  </si>
  <si>
    <t>四、金融国有资本经营预算支出</t>
  </si>
  <si>
    <t xml:space="preserve"> 其中：资本性支出</t>
  </si>
  <si>
    <t xml:space="preserve">       改革性支出</t>
  </si>
  <si>
    <t xml:space="preserve">      其他金融国有资本经营预算支出</t>
  </si>
  <si>
    <t>五、其他国有资本经营预算支出</t>
  </si>
  <si>
    <t xml:space="preserve">  其中：其他国有资本经营预算支出</t>
  </si>
  <si>
    <t>支出合计</t>
  </si>
  <si>
    <t xml:space="preserve">    国有资本经营预算转移支付支出</t>
  </si>
  <si>
    <t xml:space="preserve">    调出资金</t>
  </si>
  <si>
    <t>本年支出总计</t>
  </si>
  <si>
    <t>附表12</t>
  </si>
  <si>
    <t>2017年泉州台商投资区社会保险基金预算收入表</t>
  </si>
  <si>
    <t>项　目</t>
  </si>
  <si>
    <t>一、企业职工基本养老保险基金收入</t>
  </si>
  <si>
    <t xml:space="preserve">    其中：保险费收入</t>
  </si>
  <si>
    <t xml:space="preserve">          财政补贴收入</t>
  </si>
  <si>
    <t xml:space="preserve">          利息收入</t>
  </si>
  <si>
    <t xml:space="preserve">          其他收入</t>
  </si>
  <si>
    <t xml:space="preserve">          动用上年结余收入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</si>
  <si>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</si>
  <si>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</si>
  <si>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</si>
  <si>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</si>
  <si>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t xml:space="preserve"> (一) 城乡居民基本医疗保险基金收入</t>
  </si>
  <si>
    <t>(二) 新型农村合作医疗基金收入</t>
  </si>
  <si>
    <t xml:space="preserve"> (三) 城镇居民基本医疗保险基金收入</t>
  </si>
  <si>
    <t>六、工伤保险基金收入</t>
  </si>
  <si>
    <t>七、失业保险基金收入</t>
  </si>
  <si>
    <t>八、生育保险基金收入</t>
  </si>
  <si>
    <t>备注：本年无社会保险基金预算</t>
  </si>
  <si>
    <t>附表13</t>
  </si>
  <si>
    <t>2017年泉州台商投资区社会保险基金预算支出表</t>
  </si>
  <si>
    <t>一、企业职工基本养老保险基金支出</t>
  </si>
  <si>
    <t xml:space="preserve">    其中：基本养老金</t>
  </si>
  <si>
    <t xml:space="preserve">          医疗补助金</t>
  </si>
  <si>
    <t xml:space="preserve">          丧葬抚恤补助</t>
  </si>
  <si>
    <t xml:space="preserve">          其他企业职工基本养老保险基金支出</t>
  </si>
  <si>
    <t>二、城乡居民基本养老保险基金支出</t>
  </si>
  <si>
    <t xml:space="preserve">    其中：基础养老金支出</t>
  </si>
  <si>
    <t xml:space="preserve">          个人账户养老金支出</t>
  </si>
  <si>
    <t xml:space="preserve">          丧葬抚恤补助支出</t>
  </si>
  <si>
    <t xml:space="preserve">          其他城乡居民基本养老保险基金支出</t>
  </si>
  <si>
    <t>三、机关事业单位基本养老保险基金支出</t>
  </si>
  <si>
    <t xml:space="preserve">    其中：基本养老金支出</t>
  </si>
  <si>
    <t xml:space="preserve">          其他机关事业单位基本养老保险基金支出</t>
  </si>
  <si>
    <t>四、职工基本医疗保险基金支出</t>
  </si>
  <si>
    <t xml:space="preserve">    其中：城镇职工基本医疗保险统筹基金</t>
  </si>
  <si>
    <t xml:space="preserve">          城镇职工医疗保险个人账户基金</t>
  </si>
  <si>
    <t xml:space="preserve">          其他城镇职工基本医疗保险基金支出</t>
  </si>
  <si>
    <t>五、居民基本医疗保险基金支出</t>
  </si>
  <si>
    <t xml:space="preserve"> (一) 城乡居民基本医疗保险基金支出</t>
  </si>
  <si>
    <t xml:space="preserve">        其中：城乡居民基本医疗保险基金医疗待遇支出</t>
  </si>
  <si>
    <t xml:space="preserve">              大病医疗保险支出</t>
  </si>
  <si>
    <t xml:space="preserve">              其他城乡居民基本医疗保险基金支出</t>
  </si>
  <si>
    <t>(二) 新型农村合作医疗基金支出</t>
  </si>
  <si>
    <t xml:space="preserve">        其中：新型农村合作医疗基金医疗待遇支出</t>
  </si>
  <si>
    <t xml:space="preserve">              其他新型农村合作医疗基金支出</t>
  </si>
  <si>
    <t xml:space="preserve"> (三) 城镇居民基本医疗保险基金支出</t>
  </si>
  <si>
    <t xml:space="preserve">        其中：城镇居民基本医疗保险基金医疗待遇支出</t>
  </si>
  <si>
    <t xml:space="preserve">              其他城镇居民基本医疗保险基金支出</t>
  </si>
  <si>
    <t>六、工伤保险基金支出</t>
  </si>
  <si>
    <t xml:space="preserve">    其中：工伤保险基金支出</t>
  </si>
  <si>
    <t xml:space="preserve">          工伤保险待遇</t>
  </si>
  <si>
    <t xml:space="preserve">          劳动能力鉴定支出</t>
  </si>
  <si>
    <t xml:space="preserve">          工伤预防费用支出</t>
  </si>
  <si>
    <t xml:space="preserve">          其他工伤保险基金支出</t>
  </si>
  <si>
    <t>七、失业保险基金支出</t>
  </si>
  <si>
    <t xml:space="preserve">    其中：失业保险金</t>
  </si>
  <si>
    <t xml:space="preserve">          医疗保险费</t>
  </si>
  <si>
    <t xml:space="preserve">          职业培训和职业介绍补贴</t>
  </si>
  <si>
    <t xml:space="preserve">          其他失业保险基金支出</t>
  </si>
  <si>
    <t>八、生育保险基金支出</t>
  </si>
  <si>
    <t xml:space="preserve">    其中：生育保险基金支出</t>
  </si>
  <si>
    <t xml:space="preserve">          生育医疗费用支出</t>
  </si>
  <si>
    <t xml:space="preserve">          生育津贴支出</t>
  </si>
  <si>
    <t xml:space="preserve">          其他生育保险基金支出</t>
  </si>
  <si>
    <t>附表14</t>
  </si>
  <si>
    <t>2016年政府一般债务余额和限额情况表</t>
  </si>
  <si>
    <t>一、政府债务余额情况</t>
  </si>
  <si>
    <t>1、2015年末一般债务余额</t>
  </si>
  <si>
    <t>2、2016年新增一般债务额</t>
  </si>
  <si>
    <t>3、2016年偿还一般债务本金</t>
  </si>
  <si>
    <t>4、2016年末一般债务余额</t>
  </si>
  <si>
    <t>二、政府债务限额情况</t>
  </si>
  <si>
    <t>1．2015年一般债务限额</t>
  </si>
  <si>
    <t>2.2016年新增一般债务限额</t>
  </si>
  <si>
    <t>4.2016年一般债务限额</t>
  </si>
  <si>
    <t>备注：2016年省核定我区新增地方政府债务限额19020万元，用于泉州台商投资区东西主干道二期等市政道路建设</t>
  </si>
  <si>
    <t>附表15</t>
  </si>
  <si>
    <t>2016年政府专项债务余额和限额情况表</t>
  </si>
  <si>
    <t>1、2015年末专项债务余额</t>
  </si>
  <si>
    <t>2、2016年新增专项债务额</t>
  </si>
  <si>
    <t>3、2016年偿还专项债务本金</t>
  </si>
  <si>
    <t>4、2016年末专项债务余额</t>
  </si>
  <si>
    <t xml:space="preserve">   其中：</t>
  </si>
  <si>
    <t>1年内到期债务余额</t>
  </si>
  <si>
    <t>2年内到期债务余额</t>
  </si>
  <si>
    <t>3年内到期债务余额</t>
  </si>
  <si>
    <t>4年内到期债务余额</t>
  </si>
  <si>
    <t>5年内到期债务余额</t>
  </si>
  <si>
    <t>6年内到期债务余额</t>
  </si>
  <si>
    <t>9年内到期债务余额</t>
  </si>
  <si>
    <t>10年内到期债务余额</t>
  </si>
  <si>
    <t>1．2015年专项债务限额</t>
  </si>
  <si>
    <t>2．2016年新增专项债务限额</t>
  </si>
  <si>
    <t>3．2016年专项债务限额</t>
  </si>
</sst>
</file>

<file path=xl/styles.xml><?xml version="1.0" encoding="utf-8"?>
<styleSheet xmlns="http://schemas.openxmlformats.org/spreadsheetml/2006/main">
  <numFmts count="17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mmm\ dd\,\ yy"/>
    <numFmt numFmtId="177" formatCode="0;[Red]0"/>
    <numFmt numFmtId="178" formatCode="0.0_ "/>
    <numFmt numFmtId="179" formatCode="_(&quot;$&quot;* #,##0_);_(&quot;$&quot;* \(#,##0\);_(&quot;$&quot;* &quot;-&quot;??_);_(@_)"/>
    <numFmt numFmtId="180" formatCode="0_ "/>
    <numFmt numFmtId="181" formatCode="&quot;$&quot;#,##0;\-&quot;$&quot;#,##0"/>
    <numFmt numFmtId="41" formatCode="_ * #,##0_ ;_ * \-#,##0_ ;_ * &quot;-&quot;_ ;_ @_ "/>
    <numFmt numFmtId="182" formatCode="_(&quot;$&quot;* #,##0.0_);_(&quot;$&quot;* \(#,##0.0\);_(&quot;$&quot;* &quot;-&quot;??_);_(@_)"/>
    <numFmt numFmtId="183" formatCode="#,##0;\-#,##0;&quot;-&quot;"/>
    <numFmt numFmtId="184" formatCode="_-&quot;$&quot;* #,##0_-;\-&quot;$&quot;* #,##0_-;_-&quot;$&quot;* &quot;-&quot;_-;_-@_-"/>
    <numFmt numFmtId="185" formatCode="mm/dd/yy_)"/>
    <numFmt numFmtId="186" formatCode="0.00_);[Red]\(0.00\)"/>
    <numFmt numFmtId="187" formatCode="#,##0_ "/>
    <numFmt numFmtId="188" formatCode="0_);[Red]\(0\)"/>
  </numFmts>
  <fonts count="62">
    <font>
      <sz val="9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0"/>
      <color indexed="10"/>
      <name val="Arial"/>
      <charset val="0"/>
    </font>
    <font>
      <sz val="12"/>
      <name val="Times New Roman"/>
      <charset val="0"/>
    </font>
    <font>
      <b/>
      <sz val="14"/>
      <name val="宋体"/>
      <charset val="134"/>
    </font>
    <font>
      <b/>
      <sz val="11"/>
      <name val="宋体"/>
      <charset val="134"/>
    </font>
    <font>
      <sz val="11"/>
      <name val="宋体"/>
      <charset val="0"/>
    </font>
    <font>
      <sz val="11"/>
      <color indexed="10"/>
      <name val="宋体"/>
      <charset val="0"/>
    </font>
    <font>
      <sz val="12"/>
      <name val="宋体"/>
      <charset val="134"/>
    </font>
    <font>
      <sz val="9"/>
      <color indexed="8"/>
      <name val="宋体"/>
      <charset val="134"/>
    </font>
    <font>
      <b/>
      <sz val="16"/>
      <color indexed="8"/>
      <name val="黑体"/>
      <charset val="134"/>
    </font>
    <font>
      <b/>
      <sz val="12"/>
      <color indexed="8"/>
      <name val="宋体"/>
      <charset val="134"/>
    </font>
    <font>
      <sz val="11"/>
      <color indexed="8"/>
      <name val="宋体"/>
      <charset val="134"/>
    </font>
    <font>
      <b/>
      <sz val="9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name val="Arial"/>
      <charset val="0"/>
    </font>
    <font>
      <sz val="16"/>
      <name val="黑体"/>
      <charset val="134"/>
    </font>
    <font>
      <b/>
      <sz val="26"/>
      <name val="方正小标宋_GBK"/>
      <charset val="134"/>
    </font>
    <font>
      <sz val="16"/>
      <name val="宋体"/>
      <charset val="134"/>
    </font>
    <font>
      <b/>
      <sz val="16"/>
      <name val="楷体"/>
      <charset val="134"/>
    </font>
    <font>
      <sz val="10"/>
      <color indexed="20"/>
      <name val="宋体"/>
      <charset val="134"/>
    </font>
    <font>
      <sz val="10"/>
      <color indexed="8"/>
      <name val="宋体"/>
      <charset val="134"/>
    </font>
    <font>
      <b/>
      <sz val="11"/>
      <color indexed="56"/>
      <name val="宋体"/>
      <charset val="134"/>
    </font>
    <font>
      <sz val="10"/>
      <color indexed="9"/>
      <name val="宋体"/>
      <charset val="134"/>
    </font>
    <font>
      <sz val="10"/>
      <color indexed="60"/>
      <name val="宋体"/>
      <charset val="134"/>
    </font>
    <font>
      <sz val="10"/>
      <color indexed="62"/>
      <name val="宋体"/>
      <charset val="134"/>
    </font>
    <font>
      <i/>
      <sz val="10"/>
      <color indexed="23"/>
      <name val="宋体"/>
      <charset val="134"/>
    </font>
    <font>
      <sz val="10"/>
      <color indexed="17"/>
      <name val="宋体"/>
      <charset val="134"/>
    </font>
    <font>
      <b/>
      <sz val="18"/>
      <color indexed="56"/>
      <name val="宋体"/>
      <charset val="134"/>
    </font>
    <font>
      <u/>
      <sz val="9"/>
      <color indexed="12"/>
      <name val="宋体"/>
      <charset val="134"/>
    </font>
    <font>
      <b/>
      <sz val="12"/>
      <name val="Arial"/>
      <charset val="0"/>
    </font>
    <font>
      <u/>
      <sz val="9"/>
      <color indexed="36"/>
      <name val="宋体"/>
      <charset val="134"/>
    </font>
    <font>
      <b/>
      <sz val="10"/>
      <color indexed="63"/>
      <name val="宋体"/>
      <charset val="134"/>
    </font>
    <font>
      <sz val="8"/>
      <name val="Arial"/>
      <charset val="0"/>
    </font>
    <font>
      <sz val="10"/>
      <color indexed="52"/>
      <name val="宋体"/>
      <charset val="134"/>
    </font>
    <font>
      <b/>
      <sz val="13"/>
      <color indexed="56"/>
      <name val="宋体"/>
      <charset val="134"/>
    </font>
    <font>
      <sz val="10"/>
      <color indexed="10"/>
      <name val="宋体"/>
      <charset val="134"/>
    </font>
    <font>
      <b/>
      <sz val="10"/>
      <color indexed="52"/>
      <name val="宋体"/>
      <charset val="134"/>
    </font>
    <font>
      <b/>
      <sz val="15"/>
      <color indexed="56"/>
      <name val="宋体"/>
      <charset val="134"/>
    </font>
    <font>
      <sz val="12"/>
      <name val="Arial"/>
      <charset val="0"/>
    </font>
    <font>
      <u/>
      <sz val="10"/>
      <color indexed="12"/>
      <name val="宋体"/>
      <charset val="134"/>
    </font>
    <font>
      <b/>
      <sz val="12"/>
      <name val="MS Sans Serif"/>
      <charset val="0"/>
    </font>
    <font>
      <sz val="10"/>
      <color indexed="8"/>
      <name val="Arial"/>
      <charset val="0"/>
    </font>
    <font>
      <sz val="10"/>
      <name val="Helv"/>
      <charset val="0"/>
    </font>
    <font>
      <sz val="12"/>
      <name val="Courier"/>
      <charset val="0"/>
    </font>
    <font>
      <sz val="12"/>
      <name val="바탕체"/>
      <charset val="134"/>
    </font>
    <font>
      <sz val="7"/>
      <name val="Small Fonts"/>
      <charset val="0"/>
    </font>
    <font>
      <b/>
      <sz val="12"/>
      <name val="Times New Roman"/>
      <charset val="0"/>
    </font>
    <font>
      <sz val="10"/>
      <name val="MS Sans Serif"/>
      <charset val="0"/>
    </font>
    <font>
      <b/>
      <sz val="10"/>
      <color indexed="9"/>
      <name val="宋体"/>
      <charset val="134"/>
    </font>
    <font>
      <b/>
      <sz val="10"/>
      <name val="MS Sans Serif"/>
      <charset val="0"/>
    </font>
    <font>
      <b/>
      <sz val="8"/>
      <name val="Arial"/>
      <charset val="0"/>
    </font>
    <font>
      <b/>
      <sz val="10"/>
      <color indexed="8"/>
      <name val="宋体"/>
      <charset val="134"/>
    </font>
    <font>
      <sz val="12"/>
      <name val="MS Sans Serif"/>
      <charset val="0"/>
    </font>
    <font>
      <sz val="10"/>
      <name val="Times New Roman"/>
      <charset val="0"/>
    </font>
    <font>
      <sz val="11"/>
      <name val="蹈框"/>
      <charset val="134"/>
    </font>
    <font>
      <sz val="11"/>
      <name val="Book Antiqua"/>
      <charset val="0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0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top"/>
      <protection locked="0"/>
    </xf>
    <xf numFmtId="43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0" fillId="18" borderId="11" applyNumberFormat="0" applyFont="0" applyAlignment="0" applyProtection="0">
      <alignment vertical="center"/>
    </xf>
    <xf numFmtId="0" fontId="26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183" fontId="47" fillId="0" borderId="0" applyFill="0" applyBorder="0" applyAlignment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2" fontId="49" fillId="0" borderId="0">
      <alignment vertical="center"/>
    </xf>
    <xf numFmtId="0" fontId="53" fillId="0" borderId="0">
      <alignment vertical="center"/>
    </xf>
    <xf numFmtId="0" fontId="28" fillId="12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7" fillId="2" borderId="10" applyNumberFormat="0" applyAlignment="0" applyProtection="0">
      <alignment vertical="center"/>
    </xf>
    <xf numFmtId="0" fontId="42" fillId="2" borderId="8" applyNumberFormat="0" applyAlignment="0" applyProtection="0">
      <alignment vertical="center"/>
    </xf>
    <xf numFmtId="0" fontId="54" fillId="22" borderId="16" applyNumberFormat="0" applyAlignment="0" applyProtection="0">
      <alignment vertical="center"/>
    </xf>
    <xf numFmtId="0" fontId="1" fillId="0" borderId="0">
      <alignment vertical="center"/>
    </xf>
    <xf numFmtId="0" fontId="28" fillId="15" borderId="0" applyNumberFormat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26" fillId="21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37" fontId="51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0" borderId="1">
      <alignment horizontal="center" vertical="center"/>
    </xf>
    <xf numFmtId="0" fontId="6" fillId="0" borderId="0">
      <alignment vertical="center"/>
    </xf>
    <xf numFmtId="0" fontId="56" fillId="0" borderId="4">
      <alignment horizontal="center" vertical="center"/>
    </xf>
    <xf numFmtId="0" fontId="38" fillId="2" borderId="0" applyNumberFormat="0" applyBorder="0" applyAlignment="0" applyProtection="0">
      <alignment vertical="center"/>
    </xf>
    <xf numFmtId="38" fontId="0" fillId="0" borderId="0" applyFont="0" applyFill="0" applyBorder="0" applyAlignment="0" applyProtection="0">
      <alignment vertical="center"/>
    </xf>
    <xf numFmtId="40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5" fillId="0" borderId="15" applyNumberFormat="0" applyAlignment="0" applyProtection="0">
      <alignment horizontal="left" vertical="center"/>
    </xf>
    <xf numFmtId="0" fontId="35" fillId="0" borderId="6">
      <alignment horizontal="left" vertical="center"/>
    </xf>
    <xf numFmtId="0" fontId="38" fillId="3" borderId="1" applyNumberFormat="0" applyBorder="0" applyAlignment="0" applyProtection="0">
      <alignment vertical="center"/>
    </xf>
    <xf numFmtId="39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6" fillId="0" borderId="0">
      <alignment horizontal="center" vertical="center"/>
    </xf>
    <xf numFmtId="0" fontId="58" fillId="0" borderId="0" applyNumberFormat="0" applyFill="0">
      <alignment horizontal="left" vertical="center"/>
    </xf>
    <xf numFmtId="0" fontId="18" fillId="0" borderId="0">
      <alignment vertical="center"/>
    </xf>
    <xf numFmtId="0" fontId="12" fillId="0" borderId="0">
      <alignment vertical="center"/>
    </xf>
    <xf numFmtId="0" fontId="44" fillId="0" borderId="0">
      <alignment vertical="center"/>
    </xf>
    <xf numFmtId="0" fontId="1" fillId="0" borderId="0">
      <alignment vertical="center"/>
    </xf>
    <xf numFmtId="0" fontId="34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8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38" fontId="0" fillId="0" borderId="0" applyFont="0" applyFill="0" applyBorder="0" applyAlignment="0" applyProtection="0">
      <alignment vertical="center"/>
    </xf>
    <xf numFmtId="40" fontId="0" fillId="0" borderId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50" fillId="0" borderId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59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60" fillId="0" borderId="0">
      <alignment vertical="center"/>
    </xf>
    <xf numFmtId="0" fontId="61" fillId="0" borderId="0">
      <alignment vertical="center"/>
    </xf>
    <xf numFmtId="0" fontId="1" fillId="0" borderId="0">
      <alignment vertical="center"/>
    </xf>
  </cellStyleXfs>
  <cellXfs count="16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 applyAlignment="1"/>
    <xf numFmtId="0" fontId="0" fillId="0" borderId="0" xfId="0" applyFont="1" applyAlignment="1"/>
    <xf numFmtId="0" fontId="6" fillId="0" borderId="0" xfId="0" applyFont="1" applyAlignment="1">
      <alignment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/>
    <xf numFmtId="10" fontId="6" fillId="0" borderId="0" xfId="0" applyNumberFormat="1" applyFont="1" applyFill="1" applyAlignment="1"/>
    <xf numFmtId="0" fontId="6" fillId="0" borderId="0" xfId="0" applyFont="1" applyFill="1" applyAlignment="1"/>
    <xf numFmtId="0" fontId="6" fillId="0" borderId="0" xfId="0" applyFont="1" applyAlignment="1"/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0" fontId="7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80" applyFont="1" applyFill="1" applyAlignment="1">
      <alignment horizontal="center" vertical="center"/>
    </xf>
    <xf numFmtId="0" fontId="4" fillId="0" borderId="0" xfId="0" applyFont="1" applyFill="1" applyAlignment="1"/>
    <xf numFmtId="10" fontId="4" fillId="0" borderId="0" xfId="0" applyNumberFormat="1" applyFont="1" applyFill="1" applyAlignment="1"/>
    <xf numFmtId="0" fontId="4" fillId="0" borderId="0" xfId="0" applyFont="1" applyFill="1" applyAlignment="1"/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187" fontId="8" fillId="0" borderId="1" xfId="80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10" fontId="4" fillId="0" borderId="1" xfId="0" applyNumberFormat="1" applyFont="1" applyFill="1" applyBorder="1" applyAlignment="1">
      <alignment horizontal="right" vertical="center"/>
    </xf>
    <xf numFmtId="0" fontId="4" fillId="0" borderId="1" xfId="90" applyFont="1" applyFill="1" applyBorder="1" applyAlignment="1">
      <alignment horizontal="left" vertical="center" wrapText="1"/>
    </xf>
    <xf numFmtId="187" fontId="4" fillId="0" borderId="1" xfId="80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>
      <alignment vertical="center"/>
    </xf>
    <xf numFmtId="187" fontId="4" fillId="0" borderId="5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0" fontId="5" fillId="0" borderId="0" xfId="0" applyFont="1" applyFill="1" applyAlignment="1"/>
    <xf numFmtId="0" fontId="0" fillId="0" borderId="0" xfId="0" applyFont="1" applyFill="1" applyAlignment="1"/>
    <xf numFmtId="0" fontId="4" fillId="0" borderId="1" xfId="90" applyFont="1" applyFill="1" applyBorder="1" applyAlignment="1">
      <alignment vertical="center"/>
    </xf>
    <xf numFmtId="0" fontId="4" fillId="0" borderId="1" xfId="0" applyFont="1" applyBorder="1" applyAlignment="1">
      <alignment horizontal="center" wrapText="1"/>
    </xf>
    <xf numFmtId="0" fontId="1" fillId="0" borderId="0" xfId="0" applyFont="1" applyFill="1" applyAlignment="1">
      <alignment vertical="center"/>
    </xf>
    <xf numFmtId="10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0" fontId="2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10" fontId="1" fillId="0" borderId="1" xfId="0" applyNumberFormat="1" applyFont="1" applyFill="1" applyBorder="1" applyAlignment="1">
      <alignment vertical="center"/>
    </xf>
    <xf numFmtId="187" fontId="11" fillId="0" borderId="2" xfId="34" applyNumberFormat="1" applyFont="1" applyFill="1" applyBorder="1" applyAlignment="1" applyProtection="1">
      <alignment horizontal="right" vertical="center"/>
      <protection locked="0"/>
    </xf>
    <xf numFmtId="187" fontId="11" fillId="0" borderId="2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/>
    </xf>
    <xf numFmtId="0" fontId="12" fillId="0" borderId="0" xfId="84" applyFont="1" applyFill="1">
      <alignment vertical="center"/>
    </xf>
    <xf numFmtId="0" fontId="12" fillId="0" borderId="0" xfId="84" applyFont="1">
      <alignment vertical="center"/>
    </xf>
    <xf numFmtId="0" fontId="13" fillId="0" borderId="0" xfId="84" applyFont="1" applyAlignment="1">
      <alignment horizontal="center" vertical="center"/>
    </xf>
    <xf numFmtId="0" fontId="14" fillId="0" borderId="2" xfId="84" applyFont="1" applyFill="1" applyBorder="1" applyAlignment="1">
      <alignment horizontal="center" vertical="center"/>
    </xf>
    <xf numFmtId="0" fontId="14" fillId="0" borderId="1" xfId="84" applyFont="1" applyFill="1" applyBorder="1" applyAlignment="1">
      <alignment horizontal="center" vertical="center" wrapText="1"/>
    </xf>
    <xf numFmtId="0" fontId="14" fillId="0" borderId="1" xfId="84" applyFont="1" applyFill="1" applyBorder="1" applyAlignment="1">
      <alignment horizontal="center" vertical="center"/>
    </xf>
    <xf numFmtId="49" fontId="15" fillId="0" borderId="2" xfId="84" applyNumberFormat="1" applyFont="1" applyFill="1" applyBorder="1" applyAlignment="1">
      <alignment horizontal="left" vertical="center" wrapText="1"/>
    </xf>
    <xf numFmtId="186" fontId="15" fillId="0" borderId="1" xfId="84" applyNumberFormat="1" applyFont="1" applyBorder="1">
      <alignment vertical="center"/>
    </xf>
    <xf numFmtId="188" fontId="15" fillId="0" borderId="1" xfId="84" applyNumberFormat="1" applyFont="1" applyBorder="1" applyAlignment="1">
      <alignment vertical="center"/>
    </xf>
    <xf numFmtId="49" fontId="4" fillId="0" borderId="1" xfId="64" applyNumberFormat="1" applyFont="1" applyFill="1" applyBorder="1" applyAlignment="1">
      <alignment vertical="center" wrapText="1" shrinkToFit="1"/>
    </xf>
    <xf numFmtId="49" fontId="15" fillId="0" borderId="2" xfId="84" applyNumberFormat="1" applyFont="1" applyFill="1" applyBorder="1" applyAlignment="1">
      <alignment horizontal="center" vertical="center"/>
    </xf>
    <xf numFmtId="186" fontId="15" fillId="0" borderId="1" xfId="84" applyNumberFormat="1" applyFont="1" applyFill="1" applyBorder="1" applyAlignment="1">
      <alignment horizontal="right" vertical="center"/>
    </xf>
    <xf numFmtId="188" fontId="15" fillId="0" borderId="1" xfId="84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0" fillId="0" borderId="0" xfId="0" applyNumberFormat="1" applyAlignment="1">
      <alignment vertical="center" wrapText="1"/>
    </xf>
    <xf numFmtId="180" fontId="0" fillId="0" borderId="0" xfId="0" applyNumberFormat="1" applyAlignment="1">
      <alignment horizontal="center" vertical="center"/>
    </xf>
    <xf numFmtId="180" fontId="0" fillId="0" borderId="0" xfId="0" applyNumberFormat="1" applyFont="1" applyAlignment="1">
      <alignment horizontal="center" vertical="center"/>
    </xf>
    <xf numFmtId="0" fontId="4" fillId="0" borderId="0" xfId="80" applyNumberFormat="1" applyFont="1" applyFill="1" applyAlignment="1">
      <alignment horizontal="left" vertical="center" wrapText="1"/>
    </xf>
    <xf numFmtId="180" fontId="1" fillId="0" borderId="0" xfId="80" applyNumberFormat="1" applyFill="1" applyAlignment="1">
      <alignment horizontal="center"/>
    </xf>
    <xf numFmtId="180" fontId="1" fillId="0" borderId="0" xfId="80" applyNumberFormat="1" applyFont="1" applyFill="1" applyAlignment="1">
      <alignment horizontal="center"/>
    </xf>
    <xf numFmtId="0" fontId="17" fillId="0" borderId="0" xfId="14" applyNumberFormat="1" applyFont="1" applyFill="1" applyAlignment="1">
      <alignment horizontal="center" wrapText="1"/>
    </xf>
    <xf numFmtId="180" fontId="17" fillId="0" borderId="0" xfId="14" applyNumberFormat="1" applyFont="1" applyFill="1" applyAlignment="1">
      <alignment horizontal="center"/>
    </xf>
    <xf numFmtId="0" fontId="18" fillId="0" borderId="0" xfId="80" applyNumberFormat="1" applyFont="1" applyFill="1" applyAlignment="1">
      <alignment horizontal="left" vertical="center" wrapText="1"/>
    </xf>
    <xf numFmtId="0" fontId="19" fillId="0" borderId="1" xfId="80" applyNumberFormat="1" applyFont="1" applyFill="1" applyBorder="1" applyAlignment="1" applyProtection="1">
      <alignment horizontal="center" vertical="center" wrapText="1"/>
    </xf>
    <xf numFmtId="180" fontId="19" fillId="0" borderId="1" xfId="14" applyNumberFormat="1" applyFont="1" applyFill="1" applyBorder="1" applyAlignment="1">
      <alignment horizontal="center" vertical="center" wrapText="1"/>
    </xf>
    <xf numFmtId="0" fontId="19" fillId="0" borderId="1" xfId="0" applyNumberFormat="1" applyFont="1" applyBorder="1" applyAlignment="1">
      <alignment horizontal="center" vertical="center" wrapText="1"/>
    </xf>
    <xf numFmtId="180" fontId="19" fillId="0" borderId="1" xfId="0" applyNumberFormat="1" applyFont="1" applyBorder="1" applyAlignment="1">
      <alignment horizontal="center" vertical="center"/>
    </xf>
    <xf numFmtId="0" fontId="19" fillId="0" borderId="1" xfId="0" applyNumberFormat="1" applyFont="1" applyFill="1" applyBorder="1" applyAlignment="1">
      <alignment vertical="center" wrapText="1"/>
    </xf>
    <xf numFmtId="180" fontId="19" fillId="0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Border="1" applyAlignment="1">
      <alignment vertical="center" wrapText="1"/>
    </xf>
    <xf numFmtId="180" fontId="0" fillId="0" borderId="0" xfId="0" applyNumberFormat="1" applyFill="1" applyAlignment="1">
      <alignment horizontal="center" vertical="center"/>
    </xf>
    <xf numFmtId="180" fontId="1" fillId="0" borderId="0" xfId="80" applyNumberFormat="1" applyFont="1" applyFill="1" applyAlignment="1">
      <alignment horizontal="center" vertical="center"/>
    </xf>
    <xf numFmtId="178" fontId="19" fillId="0" borderId="1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80" fontId="18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vertical="center" wrapText="1"/>
    </xf>
    <xf numFmtId="180" fontId="18" fillId="0" borderId="1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vertical="center" wrapText="1"/>
    </xf>
    <xf numFmtId="0" fontId="1" fillId="0" borderId="0" xfId="64" applyFont="1" applyAlignment="1"/>
    <xf numFmtId="0" fontId="4" fillId="0" borderId="0" xfId="64" applyFont="1" applyAlignment="1">
      <alignment vertical="center"/>
    </xf>
    <xf numFmtId="0" fontId="18" fillId="0" borderId="0" xfId="64" applyFont="1" applyAlignment="1">
      <alignment vertical="center"/>
    </xf>
    <xf numFmtId="0" fontId="18" fillId="0" borderId="0" xfId="64" applyFont="1" applyFill="1" applyAlignment="1">
      <alignment vertical="center"/>
    </xf>
    <xf numFmtId="0" fontId="20" fillId="0" borderId="0" xfId="64" applyFont="1" applyAlignment="1"/>
    <xf numFmtId="0" fontId="20" fillId="0" borderId="0" xfId="64" applyFont="1" applyFill="1" applyAlignment="1"/>
    <xf numFmtId="0" fontId="0" fillId="0" borderId="0" xfId="64" applyFont="1" applyAlignment="1">
      <alignment horizontal="right" wrapText="1"/>
    </xf>
    <xf numFmtId="178" fontId="0" fillId="0" borderId="0" xfId="64" applyNumberFormat="1" applyFont="1" applyAlignment="1">
      <alignment horizontal="right"/>
    </xf>
    <xf numFmtId="0" fontId="18" fillId="0" borderId="0" xfId="64" applyFont="1" applyAlignment="1"/>
    <xf numFmtId="0" fontId="21" fillId="0" borderId="0" xfId="64" applyFont="1" applyAlignment="1">
      <alignment horizontal="center" vertical="center"/>
    </xf>
    <xf numFmtId="0" fontId="1" fillId="0" borderId="0" xfId="64" applyFont="1" applyFill="1" applyAlignment="1"/>
    <xf numFmtId="0" fontId="1" fillId="0" borderId="0" xfId="64" applyFont="1" applyAlignment="1">
      <alignment horizontal="right" wrapText="1"/>
    </xf>
    <xf numFmtId="178" fontId="1" fillId="0" borderId="0" xfId="64" applyNumberFormat="1" applyFont="1" applyAlignment="1">
      <alignment horizontal="right"/>
    </xf>
    <xf numFmtId="0" fontId="4" fillId="0" borderId="4" xfId="64" applyFont="1" applyBorder="1" applyAlignment="1">
      <alignment horizontal="center" vertical="center" wrapText="1"/>
    </xf>
    <xf numFmtId="0" fontId="4" fillId="0" borderId="4" xfId="64" applyFont="1" applyFill="1" applyBorder="1" applyAlignment="1">
      <alignment horizontal="center" vertical="center" wrapText="1"/>
    </xf>
    <xf numFmtId="0" fontId="4" fillId="0" borderId="2" xfId="64" applyFont="1" applyFill="1" applyBorder="1" applyAlignment="1">
      <alignment horizontal="center" vertical="center"/>
    </xf>
    <xf numFmtId="0" fontId="4" fillId="0" borderId="6" xfId="64" applyFont="1" applyFill="1" applyBorder="1" applyAlignment="1">
      <alignment horizontal="center" vertical="center"/>
    </xf>
    <xf numFmtId="0" fontId="4" fillId="0" borderId="3" xfId="64" applyFont="1" applyFill="1" applyBorder="1" applyAlignment="1">
      <alignment horizontal="center" vertical="center"/>
    </xf>
    <xf numFmtId="0" fontId="4" fillId="0" borderId="7" xfId="64" applyFont="1" applyBorder="1" applyAlignment="1">
      <alignment horizontal="center" vertical="center" wrapText="1"/>
    </xf>
    <xf numFmtId="0" fontId="4" fillId="0" borderId="7" xfId="64" applyFont="1" applyFill="1" applyBorder="1" applyAlignment="1">
      <alignment horizontal="center" vertical="center" wrapText="1"/>
    </xf>
    <xf numFmtId="178" fontId="4" fillId="0" borderId="4" xfId="64" applyNumberFormat="1" applyFont="1" applyBorder="1" applyAlignment="1">
      <alignment horizontal="center" vertical="center" wrapText="1"/>
    </xf>
    <xf numFmtId="0" fontId="4" fillId="0" borderId="5" xfId="64" applyFont="1" applyBorder="1" applyAlignment="1">
      <alignment horizontal="center" vertical="center" wrapText="1"/>
    </xf>
    <xf numFmtId="0" fontId="4" fillId="0" borderId="5" xfId="64" applyFont="1" applyFill="1" applyBorder="1" applyAlignment="1">
      <alignment horizontal="center" vertical="center" wrapText="1"/>
    </xf>
    <xf numFmtId="178" fontId="4" fillId="0" borderId="5" xfId="64" applyNumberFormat="1" applyFont="1" applyBorder="1" applyAlignment="1">
      <alignment horizontal="center" vertical="center" wrapText="1"/>
    </xf>
    <xf numFmtId="0" fontId="18" fillId="2" borderId="1" xfId="64" applyFont="1" applyFill="1" applyBorder="1" applyAlignment="1">
      <alignment vertical="center"/>
    </xf>
    <xf numFmtId="187" fontId="18" fillId="2" borderId="1" xfId="64" applyNumberFormat="1" applyFont="1" applyFill="1" applyBorder="1" applyAlignment="1">
      <alignment horizontal="right" vertical="center" wrapText="1" shrinkToFit="1"/>
    </xf>
    <xf numFmtId="187" fontId="18" fillId="2" borderId="1" xfId="64" applyNumberFormat="1" applyFont="1" applyFill="1" applyBorder="1" applyAlignment="1">
      <alignment horizontal="right" vertical="center" wrapText="1"/>
    </xf>
    <xf numFmtId="178" fontId="18" fillId="2" borderId="1" xfId="64" applyNumberFormat="1" applyFont="1" applyFill="1" applyBorder="1" applyAlignment="1">
      <alignment horizontal="right" vertical="center" wrapText="1"/>
    </xf>
    <xf numFmtId="0" fontId="18" fillId="0" borderId="1" xfId="64" applyFont="1" applyBorder="1" applyAlignment="1">
      <alignment vertical="center"/>
    </xf>
    <xf numFmtId="187" fontId="18" fillId="0" borderId="1" xfId="0" applyNumberFormat="1" applyFont="1" applyFill="1" applyBorder="1" applyAlignment="1" applyProtection="1">
      <alignment horizontal="right" vertical="center" wrapText="1"/>
      <protection locked="0"/>
    </xf>
    <xf numFmtId="187" fontId="18" fillId="0" borderId="1" xfId="64" applyNumberFormat="1" applyFont="1" applyFill="1" applyBorder="1" applyAlignment="1">
      <alignment horizontal="right" vertical="center" wrapText="1"/>
    </xf>
    <xf numFmtId="178" fontId="18" fillId="0" borderId="1" xfId="64" applyNumberFormat="1" applyFont="1" applyFill="1" applyBorder="1" applyAlignment="1">
      <alignment horizontal="right" vertical="center" wrapText="1"/>
    </xf>
    <xf numFmtId="187" fontId="18" fillId="0" borderId="1" xfId="0" applyNumberFormat="1" applyFont="1" applyBorder="1" applyAlignment="1">
      <alignment vertical="center"/>
    </xf>
    <xf numFmtId="0" fontId="18" fillId="2" borderId="1" xfId="64" applyFont="1" applyFill="1" applyBorder="1" applyAlignment="1">
      <alignment horizontal="left" vertical="center"/>
    </xf>
    <xf numFmtId="187" fontId="18" fillId="0" borderId="1" xfId="64" applyNumberFormat="1" applyFont="1" applyFill="1" applyBorder="1" applyAlignment="1" applyProtection="1">
      <alignment horizontal="right" vertical="center" wrapText="1"/>
      <protection locked="0"/>
    </xf>
    <xf numFmtId="0" fontId="18" fillId="0" borderId="1" xfId="64" applyFont="1" applyFill="1" applyBorder="1" applyAlignment="1">
      <alignment vertical="center"/>
    </xf>
    <xf numFmtId="0" fontId="18" fillId="2" borderId="1" xfId="64" applyFont="1" applyFill="1" applyBorder="1" applyAlignment="1">
      <alignment horizontal="center" vertical="center"/>
    </xf>
    <xf numFmtId="1" fontId="18" fillId="0" borderId="1" xfId="6" applyNumberFormat="1" applyFont="1" applyFill="1" applyBorder="1" applyAlignment="1">
      <alignment vertical="center"/>
    </xf>
    <xf numFmtId="187" fontId="18" fillId="0" borderId="1" xfId="64" applyNumberFormat="1" applyFont="1" applyFill="1" applyBorder="1" applyAlignment="1">
      <alignment horizontal="right" vertical="center" wrapText="1" shrinkToFit="1"/>
    </xf>
    <xf numFmtId="187" fontId="18" fillId="0" borderId="1" xfId="66" applyNumberFormat="1" applyFont="1" applyBorder="1" applyAlignment="1">
      <alignment horizontal="right" vertical="center" wrapText="1"/>
    </xf>
    <xf numFmtId="178" fontId="18" fillId="0" borderId="1" xfId="64" applyNumberFormat="1" applyFont="1" applyBorder="1" applyAlignment="1">
      <alignment horizontal="right" vertical="center" wrapText="1"/>
    </xf>
    <xf numFmtId="3" fontId="18" fillId="0" borderId="1" xfId="64" applyNumberFormat="1" applyFont="1" applyBorder="1" applyAlignment="1">
      <alignment vertical="center"/>
    </xf>
    <xf numFmtId="3" fontId="18" fillId="2" borderId="1" xfId="64" applyNumberFormat="1" applyFont="1" applyFill="1" applyBorder="1" applyAlignment="1">
      <alignment horizontal="center" vertical="center"/>
    </xf>
    <xf numFmtId="0" fontId="18" fillId="0" borderId="1" xfId="64" applyFont="1" applyBorder="1" applyAlignment="1">
      <alignment horizontal="center" vertical="center"/>
    </xf>
    <xf numFmtId="0" fontId="4" fillId="0" borderId="0" xfId="64" applyFont="1" applyAlignment="1"/>
    <xf numFmtId="1" fontId="18" fillId="2" borderId="1" xfId="6" applyNumberFormat="1" applyFont="1" applyFill="1" applyBorder="1" applyAlignment="1">
      <alignment horizontal="center" vertical="center"/>
    </xf>
    <xf numFmtId="1" fontId="18" fillId="0" borderId="1" xfId="6" applyNumberFormat="1" applyFont="1" applyFill="1" applyBorder="1" applyAlignment="1">
      <alignment horizontal="center" vertical="center"/>
    </xf>
    <xf numFmtId="0" fontId="4" fillId="0" borderId="0" xfId="64" applyFont="1" applyFill="1" applyAlignment="1"/>
    <xf numFmtId="0" fontId="0" fillId="0" borderId="0" xfId="0" applyFill="1" applyAlignment="1">
      <alignment vertical="center"/>
    </xf>
    <xf numFmtId="0" fontId="22" fillId="3" borderId="0" xfId="110" applyFont="1" applyFill="1" applyAlignment="1">
      <alignment horizontal="center" vertical="top" wrapText="1"/>
    </xf>
    <xf numFmtId="0" fontId="23" fillId="3" borderId="0" xfId="110" applyFont="1" applyFill="1">
      <alignment vertical="center"/>
    </xf>
    <xf numFmtId="0" fontId="24" fillId="3" borderId="0" xfId="110" applyFont="1" applyFill="1" applyAlignment="1">
      <alignment horizontal="left" vertical="center"/>
    </xf>
    <xf numFmtId="0" fontId="1" fillId="3" borderId="0" xfId="110" applyFont="1" applyFill="1">
      <alignment vertical="center"/>
    </xf>
    <xf numFmtId="0" fontId="23" fillId="3" borderId="0" xfId="110" applyFont="1" applyFill="1" applyAlignment="1">
      <alignment horizontal="center" vertical="center"/>
    </xf>
    <xf numFmtId="0" fontId="1" fillId="0" borderId="0" xfId="110" applyFont="1" applyFill="1">
      <alignment vertical="center"/>
    </xf>
    <xf numFmtId="0" fontId="23" fillId="0" borderId="0" xfId="110" applyFont="1" applyFill="1" applyAlignment="1">
      <alignment horizontal="center" vertical="center"/>
    </xf>
    <xf numFmtId="0" fontId="23" fillId="0" borderId="0" xfId="110" applyFont="1" applyFill="1">
      <alignment vertical="center"/>
    </xf>
  </cellXfs>
  <cellStyles count="11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_2001年收支预计及2002年 市预算收支及增长计划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_2017年全市一般公共预算支出计划表" xfId="14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_ET_STYLE_NoName_00_" xfId="20"/>
    <cellStyle name="标题" xfId="21" builtinId="15"/>
    <cellStyle name="Calc Currency (0)" xfId="22"/>
    <cellStyle name="解释性文本" xfId="23" builtinId="53"/>
    <cellStyle name="标题 1" xfId="24" builtinId="16"/>
    <cellStyle name="标题 2" xfId="25" builtinId="17"/>
    <cellStyle name="常规_2005、2006年全国和地方收入表（人代会）无债务收入" xfId="26"/>
    <cellStyle name="Normal_ rislugp" xfId="2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检查单元格" xfId="33" builtinId="23"/>
    <cellStyle name="常规_预计与预算2" xfId="34"/>
    <cellStyle name="强调文字颜色 2" xfId="35" builtinId="33"/>
    <cellStyle name="Currency [0]" xfId="36"/>
    <cellStyle name="20% - 强调文字颜色 6" xfId="37" builtinId="50"/>
    <cellStyle name="链接单元格" xfId="38" builtinId="24"/>
    <cellStyle name="汇总" xfId="39" builtinId="25"/>
    <cellStyle name="好" xfId="40" builtinId="26"/>
    <cellStyle name="适中" xfId="41" builtinId="28"/>
    <cellStyle name="常规 2 2_黄新伟-机器设备评估" xfId="42"/>
    <cellStyle name="20% - 强调文字颜色 5" xfId="43" builtinId="46"/>
    <cellStyle name="强调文字颜色 1" xfId="44" builtinId="29"/>
    <cellStyle name="常规 2 2 2" xfId="45"/>
    <cellStyle name="20% - 强调文字颜色 1" xfId="46" builtinId="30"/>
    <cellStyle name="40% - 强调文字颜色 1" xfId="47" builtinId="31"/>
    <cellStyle name="Percent [2]" xfId="48"/>
    <cellStyle name="20% - 强调文字颜色 2" xfId="49" builtinId="34"/>
    <cellStyle name="40% - 强调文字颜色 2" xfId="50" builtinId="35"/>
    <cellStyle name="强调文字颜色 3" xfId="51" builtinId="37"/>
    <cellStyle name="千位分隔[0] 2" xfId="52"/>
    <cellStyle name="强调文字颜色 4" xfId="53" builtinId="41"/>
    <cellStyle name="no dec" xfId="54"/>
    <cellStyle name="20% - 强调文字颜色 4" xfId="55" builtinId="42"/>
    <cellStyle name="40% - 强调文字颜色 4" xfId="56" builtinId="43"/>
    <cellStyle name="强调文字颜色 5" xfId="57" builtinId="45"/>
    <cellStyle name="常规 2 2" xfId="58"/>
    <cellStyle name="40% - 强调文字颜色 5" xfId="59" builtinId="47"/>
    <cellStyle name="60% - 强调文字颜色 5" xfId="60" builtinId="48"/>
    <cellStyle name="强调文字颜色 6" xfId="61" builtinId="49"/>
    <cellStyle name="40% - 强调文字颜色 6" xfId="62" builtinId="51"/>
    <cellStyle name="60% - 强调文字颜色 6" xfId="63" builtinId="52"/>
    <cellStyle name="?鹎%U龡&amp;H齲_x0001_C铣_x0014__x0007__x0001__x0001_" xfId="64"/>
    <cellStyle name="style" xfId="65"/>
    <cellStyle name="常规_2006.6" xfId="66"/>
    <cellStyle name="Column_Title" xfId="67"/>
    <cellStyle name="Grey" xfId="68"/>
    <cellStyle name="Comma [0]_ rislugp" xfId="69"/>
    <cellStyle name="Comma_ rislugp" xfId="70"/>
    <cellStyle name="Currency [0]_ rislugp" xfId="71"/>
    <cellStyle name="Currency_ rislugp" xfId="72"/>
    <cellStyle name="常规_复件 2014.01" xfId="73"/>
    <cellStyle name="Header1" xfId="74"/>
    <cellStyle name="Header2" xfId="75"/>
    <cellStyle name="Input [yellow]" xfId="76"/>
    <cellStyle name="Normal - Style1" xfId="77"/>
    <cellStyle name="常规 4" xfId="78"/>
    <cellStyle name="常规 2" xfId="79"/>
    <cellStyle name="常规_2014年月报表样" xfId="80"/>
    <cellStyle name="style1" xfId="81"/>
    <cellStyle name="style2" xfId="82"/>
    <cellStyle name="常规 3" xfId="83"/>
    <cellStyle name="常规 14" xfId="84"/>
    <cellStyle name="常规 5" xfId="85"/>
    <cellStyle name="常规 7" xfId="86"/>
    <cellStyle name="超链接 2" xfId="87"/>
    <cellStyle name="超链接 2 2" xfId="88"/>
    <cellStyle name="超链接 3" xfId="89"/>
    <cellStyle name="样式 1" xfId="90"/>
    <cellStyle name="分级显示列_1_Book1" xfId="91"/>
    <cellStyle name="分级显示行_1_4附件二凯旋评估表" xfId="92"/>
    <cellStyle name="货币 2" xfId="93"/>
    <cellStyle name="콤마 [0]_BOILER-CO1" xfId="94"/>
    <cellStyle name="콤마_BOILER-CO1" xfId="95"/>
    <cellStyle name="통화 [0]_BOILER-CO1" xfId="96"/>
    <cellStyle name="통화_BOILER-CO1" xfId="97"/>
    <cellStyle name="표준_0N-HANDLING " xfId="98"/>
    <cellStyle name="霓付 [0]_97MBO" xfId="99"/>
    <cellStyle name="霓付_97MBO" xfId="100"/>
    <cellStyle name="烹拳 [0]_97MBO" xfId="101"/>
    <cellStyle name="烹拳_97MBO" xfId="102"/>
    <cellStyle name="普通_ 白土" xfId="103"/>
    <cellStyle name="千分位[0]_ 白土" xfId="104"/>
    <cellStyle name="千分位_ 白土" xfId="105"/>
    <cellStyle name="千位[0]_1" xfId="106"/>
    <cellStyle name="千位_1" xfId="107"/>
    <cellStyle name="钎霖_laroux" xfId="108"/>
    <cellStyle name="一般_Mobil-PBC1-2nd batch" xfId="109"/>
    <cellStyle name="常规_2006年预算表" xfId="110"/>
  </cellStyles>
  <dxfs count="1">
    <dxf>
      <font>
        <b val="1"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</a:ln>
      </a:spPr>
      <a:bodyPr/>
      <a:lstStyle/>
    </a:spDef>
  </a:objectDefaults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"/>
  <sheetViews>
    <sheetView tabSelected="1" workbookViewId="0">
      <selection activeCell="I14" sqref="I14"/>
    </sheetView>
  </sheetViews>
  <sheetFormatPr defaultColWidth="9.33333333333333" defaultRowHeight="11.25"/>
  <sheetData>
    <row r="1" ht="33.75" spans="1:14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ht="20.25" spans="1:3">
      <c r="A2" s="155"/>
      <c r="B2" s="156"/>
      <c r="C2" s="156"/>
    </row>
    <row r="3" ht="20.25" spans="1:3">
      <c r="A3" s="157"/>
      <c r="B3" s="158" t="s">
        <v>1</v>
      </c>
      <c r="C3" s="155" t="s">
        <v>2</v>
      </c>
    </row>
    <row r="4" ht="20.25" spans="1:3">
      <c r="A4" s="157"/>
      <c r="B4" s="158" t="s">
        <v>3</v>
      </c>
      <c r="C4" s="155" t="s">
        <v>4</v>
      </c>
    </row>
    <row r="5" ht="20.25" spans="1:3">
      <c r="A5" s="157"/>
      <c r="B5" s="158" t="s">
        <v>5</v>
      </c>
      <c r="C5" s="155" t="s">
        <v>6</v>
      </c>
    </row>
    <row r="6" ht="20.25" spans="1:3">
      <c r="A6" s="157"/>
      <c r="B6" s="158" t="s">
        <v>7</v>
      </c>
      <c r="C6" s="155" t="s">
        <v>8</v>
      </c>
    </row>
    <row r="7" ht="20.25" spans="1:3">
      <c r="A7" s="157"/>
      <c r="B7" s="158" t="s">
        <v>9</v>
      </c>
      <c r="C7" s="155" t="s">
        <v>10</v>
      </c>
    </row>
    <row r="8" ht="20.25" spans="1:3">
      <c r="A8" s="157"/>
      <c r="B8" s="158" t="s">
        <v>11</v>
      </c>
      <c r="C8" s="155" t="s">
        <v>12</v>
      </c>
    </row>
    <row r="9" s="153" customFormat="1" ht="20.25" spans="1:3">
      <c r="A9" s="159"/>
      <c r="B9" s="160" t="s">
        <v>13</v>
      </c>
      <c r="C9" s="161" t="s">
        <v>14</v>
      </c>
    </row>
    <row r="10" ht="20.25" spans="1:3">
      <c r="A10" s="157"/>
      <c r="B10" s="158" t="s">
        <v>15</v>
      </c>
      <c r="C10" s="155" t="s">
        <v>16</v>
      </c>
    </row>
    <row r="11" ht="20.25" spans="1:3">
      <c r="A11" s="157"/>
      <c r="B11" s="158" t="s">
        <v>17</v>
      </c>
      <c r="C11" s="155" t="s">
        <v>18</v>
      </c>
    </row>
    <row r="12" ht="20.25" spans="1:3">
      <c r="A12" s="157"/>
      <c r="B12" s="158" t="s">
        <v>19</v>
      </c>
      <c r="C12" s="155" t="s">
        <v>20</v>
      </c>
    </row>
    <row r="13" ht="20.25" spans="1:3">
      <c r="A13" s="157"/>
      <c r="B13" s="158" t="s">
        <v>21</v>
      </c>
      <c r="C13" s="155" t="s">
        <v>22</v>
      </c>
    </row>
    <row r="14" ht="20.25" spans="1:3">
      <c r="A14" s="157"/>
      <c r="B14" s="158" t="s">
        <v>23</v>
      </c>
      <c r="C14" s="155" t="s">
        <v>24</v>
      </c>
    </row>
    <row r="15" ht="20.25" spans="1:3">
      <c r="A15" s="157"/>
      <c r="B15" s="158" t="s">
        <v>25</v>
      </c>
      <c r="C15" s="155" t="s">
        <v>26</v>
      </c>
    </row>
    <row r="16" ht="20.25" spans="1:3">
      <c r="A16" s="157"/>
      <c r="B16" s="158" t="s">
        <v>27</v>
      </c>
      <c r="C16" s="155" t="s">
        <v>28</v>
      </c>
    </row>
    <row r="17" ht="20.25" spans="1:3">
      <c r="A17" s="157"/>
      <c r="B17" s="158" t="s">
        <v>29</v>
      </c>
      <c r="C17" s="155" t="s">
        <v>30</v>
      </c>
    </row>
  </sheetData>
  <mergeCells count="2">
    <mergeCell ref="A1:N1"/>
    <mergeCell ref="B2:C2"/>
  </mergeCells>
  <pageMargins left="0.75" right="0.75" top="1" bottom="1" header="0.509027777777778" footer="0.509027777777778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workbookViewId="0">
      <selection activeCell="E11" sqref="E11"/>
    </sheetView>
  </sheetViews>
  <sheetFormatPr defaultColWidth="12" defaultRowHeight="14.25"/>
  <cols>
    <col min="1" max="1" width="35.3333333333333" style="1" customWidth="1"/>
    <col min="2" max="9" width="12.3333333333333" style="1" customWidth="1"/>
    <col min="10" max="10" width="20.1666666666667" style="1" customWidth="1"/>
    <col min="11" max="16384" width="12" style="1"/>
  </cols>
  <sheetData>
    <row r="1" s="1" customFormat="1" ht="18.6" customHeight="1" spans="1:1">
      <c r="A1" s="1" t="s">
        <v>523</v>
      </c>
    </row>
    <row r="2" s="1" customFormat="1" ht="20.25" spans="1:10">
      <c r="A2" s="2" t="s">
        <v>524</v>
      </c>
      <c r="B2" s="2"/>
      <c r="C2" s="2"/>
      <c r="D2" s="2"/>
      <c r="E2" s="2"/>
      <c r="F2" s="2"/>
      <c r="G2" s="2"/>
      <c r="H2" s="2"/>
      <c r="I2" s="2"/>
      <c r="J2" s="2"/>
    </row>
    <row r="3" s="1" customFormat="1" spans="10:10">
      <c r="J3" s="1" t="s">
        <v>525</v>
      </c>
    </row>
    <row r="4" s="1" customFormat="1" ht="23.45" customHeight="1" spans="1:10">
      <c r="A4" s="4" t="s">
        <v>303</v>
      </c>
      <c r="B4" s="4" t="s">
        <v>393</v>
      </c>
      <c r="C4" s="4" t="s">
        <v>394</v>
      </c>
      <c r="D4" s="4" t="s">
        <v>394</v>
      </c>
      <c r="E4" s="4" t="s">
        <v>394</v>
      </c>
      <c r="F4" s="4" t="s">
        <v>394</v>
      </c>
      <c r="G4" s="4" t="s">
        <v>526</v>
      </c>
      <c r="H4" s="4" t="s">
        <v>526</v>
      </c>
      <c r="I4" s="4" t="s">
        <v>526</v>
      </c>
      <c r="J4" s="4" t="s">
        <v>527</v>
      </c>
    </row>
    <row r="5" s="1" customFormat="1" ht="25.35" customHeight="1" spans="1:10">
      <c r="A5" s="4" t="s">
        <v>528</v>
      </c>
      <c r="B5" s="4"/>
      <c r="C5" s="4"/>
      <c r="D5" s="4"/>
      <c r="E5" s="4"/>
      <c r="F5" s="4"/>
      <c r="G5" s="4"/>
      <c r="H5" s="4"/>
      <c r="I5" s="4"/>
      <c r="J5" s="4"/>
    </row>
    <row r="6" s="1" customFormat="1" ht="25.35" customHeight="1" spans="1:10">
      <c r="A6" s="4" t="s">
        <v>529</v>
      </c>
      <c r="B6" s="4"/>
      <c r="C6" s="4"/>
      <c r="D6" s="4"/>
      <c r="E6" s="4"/>
      <c r="F6" s="4"/>
      <c r="G6" s="4"/>
      <c r="H6" s="4"/>
      <c r="I6" s="4"/>
      <c r="J6" s="4"/>
    </row>
    <row r="7" s="1" customFormat="1" ht="25.35" customHeight="1" spans="1:10">
      <c r="A7" s="4" t="s">
        <v>530</v>
      </c>
      <c r="B7" s="4"/>
      <c r="C7" s="4"/>
      <c r="D7" s="4"/>
      <c r="E7" s="4"/>
      <c r="F7" s="4"/>
      <c r="G7" s="4"/>
      <c r="H7" s="4"/>
      <c r="I7" s="4"/>
      <c r="J7" s="4"/>
    </row>
    <row r="8" s="1" customFormat="1" ht="25.35" customHeight="1" spans="1:10">
      <c r="A8" s="4" t="s">
        <v>531</v>
      </c>
      <c r="B8" s="4"/>
      <c r="C8" s="4"/>
      <c r="D8" s="4"/>
      <c r="E8" s="4"/>
      <c r="F8" s="4"/>
      <c r="G8" s="4"/>
      <c r="H8" s="4"/>
      <c r="I8" s="4"/>
      <c r="J8" s="4"/>
    </row>
    <row r="9" s="1" customFormat="1" ht="25.35" customHeight="1" spans="1:10">
      <c r="A9" s="4" t="s">
        <v>532</v>
      </c>
      <c r="B9" s="4"/>
      <c r="C9" s="4"/>
      <c r="D9" s="4"/>
      <c r="E9" s="4"/>
      <c r="F9" s="4"/>
      <c r="G9" s="4"/>
      <c r="H9" s="4"/>
      <c r="I9" s="4"/>
      <c r="J9" s="4"/>
    </row>
    <row r="10" s="1" customFormat="1" ht="25.35" customHeight="1" spans="1:10">
      <c r="A10" s="4" t="s">
        <v>533</v>
      </c>
      <c r="B10" s="4"/>
      <c r="C10" s="4"/>
      <c r="D10" s="4"/>
      <c r="E10" s="4"/>
      <c r="F10" s="4"/>
      <c r="G10" s="4"/>
      <c r="H10" s="4"/>
      <c r="I10" s="4"/>
      <c r="J10" s="4"/>
    </row>
    <row r="11" s="1" customFormat="1" ht="25.35" customHeight="1" spans="1:10">
      <c r="A11" s="4" t="s">
        <v>534</v>
      </c>
      <c r="B11" s="4"/>
      <c r="C11" s="4"/>
      <c r="D11" s="4"/>
      <c r="E11" s="4"/>
      <c r="F11" s="4"/>
      <c r="G11" s="4"/>
      <c r="H11" s="4"/>
      <c r="I11" s="4"/>
      <c r="J11" s="4"/>
    </row>
    <row r="12" s="1" customFormat="1" ht="25.35" customHeight="1" spans="1:10">
      <c r="A12" s="4" t="s">
        <v>535</v>
      </c>
      <c r="B12" s="4"/>
      <c r="C12" s="4"/>
      <c r="D12" s="4"/>
      <c r="E12" s="4"/>
      <c r="F12" s="4"/>
      <c r="G12" s="4"/>
      <c r="H12" s="4"/>
      <c r="I12" s="4"/>
      <c r="J12" s="4"/>
    </row>
    <row r="13" s="1" customFormat="1" ht="25.35" customHeight="1" spans="1:10">
      <c r="A13" s="4" t="s">
        <v>536</v>
      </c>
      <c r="B13" s="4"/>
      <c r="C13" s="4"/>
      <c r="D13" s="4"/>
      <c r="E13" s="4"/>
      <c r="F13" s="4"/>
      <c r="G13" s="4"/>
      <c r="H13" s="4"/>
      <c r="I13" s="4"/>
      <c r="J13" s="4"/>
    </row>
    <row r="14" s="1" customFormat="1" ht="25.35" customHeight="1" spans="1:10">
      <c r="A14" s="4" t="s">
        <v>537</v>
      </c>
      <c r="B14" s="4"/>
      <c r="C14" s="4"/>
      <c r="D14" s="4"/>
      <c r="E14" s="4"/>
      <c r="F14" s="4"/>
      <c r="G14" s="4"/>
      <c r="H14" s="4"/>
      <c r="I14" s="4"/>
      <c r="J14" s="4"/>
    </row>
    <row r="15" s="1" customFormat="1" ht="25.35" customHeight="1" spans="1:10">
      <c r="A15" s="4" t="s">
        <v>538</v>
      </c>
      <c r="B15" s="4"/>
      <c r="C15" s="4"/>
      <c r="D15" s="4"/>
      <c r="E15" s="4"/>
      <c r="F15" s="4"/>
      <c r="G15" s="4"/>
      <c r="H15" s="4"/>
      <c r="I15" s="4"/>
      <c r="J15" s="4"/>
    </row>
    <row r="16" s="1" customFormat="1" ht="25.35" customHeight="1" spans="1:10">
      <c r="A16" s="4" t="s">
        <v>539</v>
      </c>
      <c r="B16" s="4"/>
      <c r="C16" s="4"/>
      <c r="D16" s="4"/>
      <c r="E16" s="4"/>
      <c r="F16" s="4"/>
      <c r="G16" s="4"/>
      <c r="H16" s="4"/>
      <c r="I16" s="4"/>
      <c r="J16" s="4"/>
    </row>
    <row r="17" spans="1:1">
      <c r="A17" s="1" t="s">
        <v>540</v>
      </c>
    </row>
  </sheetData>
  <mergeCells count="1">
    <mergeCell ref="A2:J2"/>
  </mergeCells>
  <pageMargins left="0.75" right="0.75" top="1" bottom="1" header="0.511805555555556" footer="0.511805555555556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workbookViewId="0">
      <selection activeCell="G4" sqref="G4"/>
    </sheetView>
  </sheetViews>
  <sheetFormatPr defaultColWidth="12" defaultRowHeight="14.25" outlineLevelCol="3"/>
  <cols>
    <col min="1" max="1" width="51.3333333333333" style="1" customWidth="1"/>
    <col min="2" max="3" width="17.3333333333333" style="1" customWidth="1"/>
    <col min="4" max="4" width="18" style="1" customWidth="1"/>
    <col min="5" max="16384" width="12" style="1"/>
  </cols>
  <sheetData>
    <row r="1" s="1" customFormat="1" spans="1:1">
      <c r="A1" s="1" t="s">
        <v>541</v>
      </c>
    </row>
    <row r="2" s="2" customFormat="1" ht="20.25" spans="1:1">
      <c r="A2" s="2" t="s">
        <v>542</v>
      </c>
    </row>
    <row r="3" s="1" customFormat="1" ht="24.6" customHeight="1" spans="4:4">
      <c r="D3" s="1" t="s">
        <v>525</v>
      </c>
    </row>
    <row r="4" s="10" customFormat="1" ht="40.15" customHeight="1" spans="1:4">
      <c r="A4" s="12" t="s">
        <v>303</v>
      </c>
      <c r="B4" s="12" t="s">
        <v>442</v>
      </c>
      <c r="C4" s="12" t="s">
        <v>443</v>
      </c>
      <c r="D4" s="12" t="s">
        <v>444</v>
      </c>
    </row>
    <row r="5" s="1" customFormat="1" ht="23.45" customHeight="1" spans="1:4">
      <c r="A5" s="4" t="s">
        <v>543</v>
      </c>
      <c r="B5" s="4"/>
      <c r="C5" s="4"/>
      <c r="D5" s="4"/>
    </row>
    <row r="6" s="1" customFormat="1" ht="23.45" customHeight="1" spans="1:4">
      <c r="A6" s="4" t="s">
        <v>544</v>
      </c>
      <c r="B6" s="4"/>
      <c r="C6" s="4"/>
      <c r="D6" s="4"/>
    </row>
    <row r="7" s="1" customFormat="1" ht="23.45" customHeight="1" spans="1:4">
      <c r="A7" s="4" t="s">
        <v>545</v>
      </c>
      <c r="B7" s="4"/>
      <c r="C7" s="4"/>
      <c r="D7" s="4"/>
    </row>
    <row r="8" s="1" customFormat="1" ht="23.45" customHeight="1" spans="1:4">
      <c r="A8" s="4" t="s">
        <v>546</v>
      </c>
      <c r="B8" s="4"/>
      <c r="C8" s="4"/>
      <c r="D8" s="4"/>
    </row>
    <row r="9" s="1" customFormat="1" ht="23.45" customHeight="1" spans="1:4">
      <c r="A9" s="4" t="s">
        <v>547</v>
      </c>
      <c r="B9" s="4"/>
      <c r="C9" s="4"/>
      <c r="D9" s="4"/>
    </row>
    <row r="10" s="1" customFormat="1" ht="23.45" customHeight="1" spans="1:4">
      <c r="A10" s="4" t="s">
        <v>548</v>
      </c>
      <c r="B10" s="4"/>
      <c r="C10" s="4"/>
      <c r="D10" s="4"/>
    </row>
    <row r="11" s="1" customFormat="1" ht="23.45" customHeight="1" spans="1:4">
      <c r="A11" s="4" t="s">
        <v>549</v>
      </c>
      <c r="B11" s="4"/>
      <c r="C11" s="4"/>
      <c r="D11" s="4"/>
    </row>
    <row r="12" s="1" customFormat="1" ht="23.45" customHeight="1" spans="1:4">
      <c r="A12" s="4" t="s">
        <v>550</v>
      </c>
      <c r="B12" s="4"/>
      <c r="C12" s="4"/>
      <c r="D12" s="4"/>
    </row>
    <row r="13" s="1" customFormat="1" ht="23.45" customHeight="1" spans="1:4">
      <c r="A13" s="4" t="s">
        <v>551</v>
      </c>
      <c r="B13" s="4"/>
      <c r="C13" s="4"/>
      <c r="D13" s="4"/>
    </row>
    <row r="14" s="1" customFormat="1" ht="23.45" customHeight="1" spans="1:4">
      <c r="A14" s="4" t="s">
        <v>552</v>
      </c>
      <c r="B14" s="4"/>
      <c r="C14" s="4"/>
      <c r="D14" s="4"/>
    </row>
    <row r="15" s="1" customFormat="1" ht="23.45" customHeight="1" spans="1:4">
      <c r="A15" s="4" t="s">
        <v>553</v>
      </c>
      <c r="B15" s="4"/>
      <c r="C15" s="4"/>
      <c r="D15" s="4"/>
    </row>
    <row r="16" s="1" customFormat="1" ht="23.45" customHeight="1" spans="1:4">
      <c r="A16" s="4" t="s">
        <v>554</v>
      </c>
      <c r="B16" s="4"/>
      <c r="C16" s="4"/>
      <c r="D16" s="4"/>
    </row>
    <row r="17" s="1" customFormat="1" ht="23.45" customHeight="1" spans="1:4">
      <c r="A17" s="4" t="s">
        <v>555</v>
      </c>
      <c r="B17" s="4"/>
      <c r="C17" s="4"/>
      <c r="D17" s="4"/>
    </row>
    <row r="18" ht="22" customHeight="1" spans="1:1">
      <c r="A18" s="1" t="s">
        <v>556</v>
      </c>
    </row>
  </sheetData>
  <mergeCells count="1">
    <mergeCell ref="A2:D2"/>
  </mergeCells>
  <pageMargins left="0.75" right="0.75" top="1" bottom="1" header="0.511805555555556" footer="0.511805555555556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6"/>
  <sheetViews>
    <sheetView workbookViewId="0">
      <selection activeCell="H9" sqref="H9"/>
    </sheetView>
  </sheetViews>
  <sheetFormatPr defaultColWidth="12" defaultRowHeight="14.25" outlineLevelCol="3"/>
  <cols>
    <col min="1" max="1" width="57.8333333333333" style="1" customWidth="1"/>
    <col min="2" max="3" width="13.8333333333333" style="1" customWidth="1"/>
    <col min="4" max="4" width="17.8333333333333" style="1" customWidth="1"/>
    <col min="5" max="5" width="34" style="1" customWidth="1"/>
    <col min="6" max="16384" width="12" style="1"/>
  </cols>
  <sheetData>
    <row r="1" s="1" customFormat="1" spans="1:1">
      <c r="A1" s="1" t="s">
        <v>557</v>
      </c>
    </row>
    <row r="2" s="1" customFormat="1" ht="26.45" customHeight="1" spans="1:4">
      <c r="A2" s="2" t="s">
        <v>558</v>
      </c>
      <c r="B2" s="2"/>
      <c r="C2" s="2"/>
      <c r="D2" s="2"/>
    </row>
    <row r="3" s="1" customFormat="1" spans="4:4">
      <c r="D3" s="1" t="s">
        <v>525</v>
      </c>
    </row>
    <row r="4" s="10" customFormat="1" ht="34.15" customHeight="1" spans="1:4">
      <c r="A4" s="12" t="s">
        <v>303</v>
      </c>
      <c r="B4" s="12" t="s">
        <v>442</v>
      </c>
      <c r="C4" s="12" t="s">
        <v>443</v>
      </c>
      <c r="D4" s="12" t="s">
        <v>444</v>
      </c>
    </row>
    <row r="5" s="1" customFormat="1" ht="18.6" customHeight="1" spans="1:4">
      <c r="A5" s="4" t="s">
        <v>559</v>
      </c>
      <c r="B5" s="4"/>
      <c r="C5" s="4"/>
      <c r="D5" s="4"/>
    </row>
    <row r="6" s="1" customFormat="1" ht="18.6" customHeight="1" spans="1:4">
      <c r="A6" s="4" t="s">
        <v>560</v>
      </c>
      <c r="B6" s="4"/>
      <c r="C6" s="4"/>
      <c r="D6" s="4"/>
    </row>
    <row r="7" s="1" customFormat="1" ht="18.6" customHeight="1" spans="1:4">
      <c r="A7" s="4" t="s">
        <v>561</v>
      </c>
      <c r="B7" s="4"/>
      <c r="C7" s="4"/>
      <c r="D7" s="4"/>
    </row>
    <row r="8" s="1" customFormat="1" ht="18.6" customHeight="1" spans="1:4">
      <c r="A8" s="4" t="s">
        <v>562</v>
      </c>
      <c r="B8" s="4"/>
      <c r="C8" s="4"/>
      <c r="D8" s="4"/>
    </row>
    <row r="9" s="1" customFormat="1" ht="18.6" customHeight="1" spans="1:4">
      <c r="A9" s="4" t="s">
        <v>563</v>
      </c>
      <c r="B9" s="4"/>
      <c r="C9" s="4"/>
      <c r="D9" s="4"/>
    </row>
    <row r="10" s="1" customFormat="1" ht="18.6" customHeight="1" spans="1:4">
      <c r="A10" s="4" t="s">
        <v>564</v>
      </c>
      <c r="B10" s="4"/>
      <c r="C10" s="4"/>
      <c r="D10" s="4"/>
    </row>
    <row r="11" s="1" customFormat="1" ht="18.6" customHeight="1" spans="1:4">
      <c r="A11" s="4" t="s">
        <v>565</v>
      </c>
      <c r="B11" s="4"/>
      <c r="C11" s="4"/>
      <c r="D11" s="4"/>
    </row>
    <row r="12" s="1" customFormat="1" ht="18.6" customHeight="1" spans="1:4">
      <c r="A12" s="4" t="s">
        <v>566</v>
      </c>
      <c r="B12" s="4"/>
      <c r="C12" s="4"/>
      <c r="D12" s="4"/>
    </row>
    <row r="13" s="1" customFormat="1" ht="18.6" customHeight="1" spans="1:4">
      <c r="A13" s="4" t="s">
        <v>567</v>
      </c>
      <c r="B13" s="4"/>
      <c r="C13" s="4"/>
      <c r="D13" s="4"/>
    </row>
    <row r="14" s="1" customFormat="1" ht="18.6" customHeight="1" spans="1:4">
      <c r="A14" s="4" t="s">
        <v>568</v>
      </c>
      <c r="B14" s="4"/>
      <c r="C14" s="4"/>
      <c r="D14" s="4"/>
    </row>
    <row r="15" s="1" customFormat="1" ht="18.6" customHeight="1" spans="1:4">
      <c r="A15" s="4" t="s">
        <v>569</v>
      </c>
      <c r="B15" s="4"/>
      <c r="C15" s="4"/>
      <c r="D15" s="4"/>
    </row>
    <row r="16" s="1" customFormat="1" ht="18.6" customHeight="1" spans="1:4">
      <c r="A16" s="4" t="s">
        <v>570</v>
      </c>
      <c r="B16" s="4"/>
      <c r="C16" s="4"/>
      <c r="D16" s="4"/>
    </row>
    <row r="17" s="1" customFormat="1" ht="18.6" customHeight="1" spans="1:4">
      <c r="A17" s="4" t="s">
        <v>571</v>
      </c>
      <c r="B17" s="4"/>
      <c r="C17" s="4"/>
      <c r="D17" s="4"/>
    </row>
    <row r="18" s="1" customFormat="1" ht="18.6" customHeight="1" spans="1:4">
      <c r="A18" s="4" t="s">
        <v>572</v>
      </c>
      <c r="B18" s="4"/>
      <c r="C18" s="4"/>
      <c r="D18" s="4"/>
    </row>
    <row r="19" s="1" customFormat="1" ht="18.6" customHeight="1" spans="1:4">
      <c r="A19" s="4" t="s">
        <v>573</v>
      </c>
      <c r="B19" s="4"/>
      <c r="C19" s="4"/>
      <c r="D19" s="4"/>
    </row>
    <row r="20" s="1" customFormat="1" ht="18.6" customHeight="1" spans="1:4">
      <c r="A20" s="4" t="s">
        <v>574</v>
      </c>
      <c r="B20" s="4"/>
      <c r="C20" s="4"/>
      <c r="D20" s="4"/>
    </row>
    <row r="21" s="1" customFormat="1" ht="18.6" customHeight="1" spans="1:4">
      <c r="A21" s="4" t="s">
        <v>575</v>
      </c>
      <c r="B21" s="4"/>
      <c r="C21" s="4"/>
      <c r="D21" s="4"/>
    </row>
    <row r="22" s="1" customFormat="1" ht="18.6" customHeight="1" spans="1:4">
      <c r="A22" s="4" t="s">
        <v>576</v>
      </c>
      <c r="B22" s="4"/>
      <c r="C22" s="4"/>
      <c r="D22" s="4"/>
    </row>
    <row r="23" s="1" customFormat="1" ht="18.6" customHeight="1" spans="1:4">
      <c r="A23" s="4" t="s">
        <v>577</v>
      </c>
      <c r="B23" s="4"/>
      <c r="C23" s="4"/>
      <c r="D23" s="4"/>
    </row>
    <row r="24" s="1" customFormat="1" ht="18.6" customHeight="1" spans="1:4">
      <c r="A24" s="4" t="s">
        <v>578</v>
      </c>
      <c r="B24" s="4"/>
      <c r="C24" s="4"/>
      <c r="D24" s="4"/>
    </row>
    <row r="25" s="1" customFormat="1" ht="18.6" customHeight="1" spans="1:4">
      <c r="A25" s="4" t="s">
        <v>579</v>
      </c>
      <c r="B25" s="4"/>
      <c r="C25" s="4"/>
      <c r="D25" s="4"/>
    </row>
    <row r="26" s="1" customFormat="1" ht="18.6" customHeight="1" spans="1:4">
      <c r="A26" s="4" t="s">
        <v>580</v>
      </c>
      <c r="B26" s="4"/>
      <c r="C26" s="4"/>
      <c r="D26" s="4"/>
    </row>
    <row r="27" s="1" customFormat="1" ht="18.6" customHeight="1" spans="1:4">
      <c r="A27" s="4" t="s">
        <v>581</v>
      </c>
      <c r="B27" s="4"/>
      <c r="C27" s="4"/>
      <c r="D27" s="4"/>
    </row>
    <row r="28" s="1" customFormat="1" ht="18.6" customHeight="1" spans="1:4">
      <c r="A28" s="4" t="s">
        <v>582</v>
      </c>
      <c r="B28" s="4"/>
      <c r="C28" s="4"/>
      <c r="D28" s="4"/>
    </row>
    <row r="29" s="1" customFormat="1" ht="18.6" customHeight="1" spans="1:4">
      <c r="A29" s="4" t="s">
        <v>583</v>
      </c>
      <c r="B29" s="4"/>
      <c r="C29" s="4"/>
      <c r="D29" s="4"/>
    </row>
    <row r="30" s="1" customFormat="1" ht="18.6" customHeight="1" spans="1:4">
      <c r="A30" s="4" t="s">
        <v>584</v>
      </c>
      <c r="B30" s="4"/>
      <c r="C30" s="4"/>
      <c r="D30" s="4"/>
    </row>
    <row r="31" s="1" customFormat="1" ht="18.6" customHeight="1" spans="1:4">
      <c r="A31" s="4" t="s">
        <v>585</v>
      </c>
      <c r="B31" s="4"/>
      <c r="C31" s="4"/>
      <c r="D31" s="4"/>
    </row>
    <row r="32" s="1" customFormat="1" ht="18.6" customHeight="1" spans="1:4">
      <c r="A32" s="4" t="s">
        <v>586</v>
      </c>
      <c r="B32" s="4"/>
      <c r="C32" s="4"/>
      <c r="D32" s="4"/>
    </row>
    <row r="33" s="1" customFormat="1" ht="18.6" customHeight="1" spans="1:4">
      <c r="A33" s="4" t="s">
        <v>587</v>
      </c>
      <c r="B33" s="4"/>
      <c r="C33" s="4"/>
      <c r="D33" s="4"/>
    </row>
    <row r="34" s="1" customFormat="1" ht="18.6" customHeight="1" spans="1:4">
      <c r="A34" s="4" t="s">
        <v>588</v>
      </c>
      <c r="B34" s="4"/>
      <c r="C34" s="4"/>
      <c r="D34" s="4"/>
    </row>
    <row r="35" s="1" customFormat="1" ht="18.6" customHeight="1" spans="1:4">
      <c r="A35" s="4" t="s">
        <v>589</v>
      </c>
      <c r="B35" s="4"/>
      <c r="C35" s="4"/>
      <c r="D35" s="4"/>
    </row>
    <row r="36" spans="1:1">
      <c r="A36" s="1" t="s">
        <v>556</v>
      </c>
    </row>
  </sheetData>
  <mergeCells count="1">
    <mergeCell ref="A2:D2"/>
  </mergeCells>
  <pageMargins left="0.75" right="0.75" top="1" bottom="1" header="0.511805555555556" footer="0.511805555555556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2"/>
  <sheetViews>
    <sheetView topLeftCell="A10" workbookViewId="0">
      <selection activeCell="F33" sqref="F33"/>
    </sheetView>
  </sheetViews>
  <sheetFormatPr defaultColWidth="12" defaultRowHeight="14.25" outlineLevelCol="3"/>
  <cols>
    <col min="1" max="1" width="49.8333333333333" style="1" customWidth="1"/>
    <col min="2" max="4" width="18.3333333333333" style="1" customWidth="1"/>
    <col min="5" max="16384" width="12" style="1"/>
  </cols>
  <sheetData>
    <row r="1" s="1" customFormat="1" ht="19.35" customHeight="1" spans="1:1">
      <c r="A1" s="1" t="s">
        <v>590</v>
      </c>
    </row>
    <row r="2" s="2" customFormat="1" ht="26.45" customHeight="1" spans="1:1">
      <c r="A2" s="2" t="s">
        <v>591</v>
      </c>
    </row>
    <row r="3" s="1" customFormat="1" ht="17.45" customHeight="1" spans="4:4">
      <c r="D3" s="1" t="s">
        <v>525</v>
      </c>
    </row>
    <row r="4" s="10" customFormat="1" ht="37.5" customHeight="1" spans="1:4">
      <c r="A4" s="12" t="s">
        <v>592</v>
      </c>
      <c r="B4" s="12" t="s">
        <v>442</v>
      </c>
      <c r="C4" s="12" t="s">
        <v>443</v>
      </c>
      <c r="D4" s="12" t="s">
        <v>444</v>
      </c>
    </row>
    <row r="5" s="1" customFormat="1" ht="18" customHeight="1" spans="1:4">
      <c r="A5" s="4" t="s">
        <v>593</v>
      </c>
      <c r="B5" s="4"/>
      <c r="C5" s="4"/>
      <c r="D5" s="4"/>
    </row>
    <row r="6" s="1" customFormat="1" ht="18" customHeight="1" spans="1:4">
      <c r="A6" s="4" t="s">
        <v>594</v>
      </c>
      <c r="B6" s="4"/>
      <c r="C6" s="4"/>
      <c r="D6" s="4"/>
    </row>
    <row r="7" s="1" customFormat="1" ht="18" customHeight="1" spans="1:4">
      <c r="A7" s="4" t="s">
        <v>595</v>
      </c>
      <c r="B7" s="4"/>
      <c r="C7" s="4"/>
      <c r="D7" s="4"/>
    </row>
    <row r="8" s="1" customFormat="1" ht="18" customHeight="1" spans="1:4">
      <c r="A8" s="4" t="s">
        <v>596</v>
      </c>
      <c r="B8" s="4"/>
      <c r="C8" s="4"/>
      <c r="D8" s="4"/>
    </row>
    <row r="9" s="1" customFormat="1" ht="18" customHeight="1" spans="1:4">
      <c r="A9" s="4" t="s">
        <v>597</v>
      </c>
      <c r="B9" s="4"/>
      <c r="C9" s="4"/>
      <c r="D9" s="4"/>
    </row>
    <row r="10" s="1" customFormat="1" ht="18" customHeight="1" spans="1:4">
      <c r="A10" s="4" t="s">
        <v>598</v>
      </c>
      <c r="B10" s="4"/>
      <c r="C10" s="4"/>
      <c r="D10" s="4"/>
    </row>
    <row r="11" s="1" customFormat="1" ht="18" customHeight="1" spans="1:4">
      <c r="A11" s="4" t="s">
        <v>599</v>
      </c>
      <c r="B11" s="4"/>
      <c r="C11" s="4"/>
      <c r="D11" s="4"/>
    </row>
    <row r="12" s="1" customFormat="1" ht="18" customHeight="1" spans="1:4">
      <c r="A12" s="4" t="s">
        <v>594</v>
      </c>
      <c r="B12" s="4"/>
      <c r="C12" s="4"/>
      <c r="D12" s="4"/>
    </row>
    <row r="13" s="1" customFormat="1" ht="18" customHeight="1" spans="1:4">
      <c r="A13" s="4" t="s">
        <v>595</v>
      </c>
      <c r="B13" s="4"/>
      <c r="C13" s="4"/>
      <c r="D13" s="4"/>
    </row>
    <row r="14" s="1" customFormat="1" ht="18" customHeight="1" spans="1:4">
      <c r="A14" s="4" t="s">
        <v>596</v>
      </c>
      <c r="B14" s="4"/>
      <c r="C14" s="4"/>
      <c r="D14" s="4"/>
    </row>
    <row r="15" s="1" customFormat="1" ht="18" customHeight="1" spans="1:4">
      <c r="A15" s="4" t="s">
        <v>597</v>
      </c>
      <c r="B15" s="4"/>
      <c r="C15" s="4"/>
      <c r="D15" s="4"/>
    </row>
    <row r="16" s="1" customFormat="1" ht="18" customHeight="1" spans="1:4">
      <c r="A16" s="4" t="s">
        <v>598</v>
      </c>
      <c r="B16" s="4"/>
      <c r="C16" s="4"/>
      <c r="D16" s="4"/>
    </row>
    <row r="17" s="1" customFormat="1" ht="18" customHeight="1" spans="1:4">
      <c r="A17" s="4" t="s">
        <v>600</v>
      </c>
      <c r="B17" s="4"/>
      <c r="C17" s="4"/>
      <c r="D17" s="4"/>
    </row>
    <row r="18" s="1" customFormat="1" ht="18" customHeight="1" spans="1:4">
      <c r="A18" s="4" t="s">
        <v>594</v>
      </c>
      <c r="B18" s="4"/>
      <c r="C18" s="4"/>
      <c r="D18" s="4"/>
    </row>
    <row r="19" s="1" customFormat="1" ht="18" customHeight="1" spans="1:4">
      <c r="A19" s="4" t="s">
        <v>595</v>
      </c>
      <c r="B19" s="4"/>
      <c r="C19" s="4"/>
      <c r="D19" s="4"/>
    </row>
    <row r="20" s="1" customFormat="1" ht="18" customHeight="1" spans="1:4">
      <c r="A20" s="4" t="s">
        <v>596</v>
      </c>
      <c r="B20" s="4"/>
      <c r="C20" s="4"/>
      <c r="D20" s="4"/>
    </row>
    <row r="21" s="1" customFormat="1" ht="18" customHeight="1" spans="1:4">
      <c r="A21" s="4" t="s">
        <v>597</v>
      </c>
      <c r="B21" s="4"/>
      <c r="C21" s="4"/>
      <c r="D21" s="4"/>
    </row>
    <row r="22" s="1" customFormat="1" ht="18" customHeight="1" spans="1:4">
      <c r="A22" s="4" t="s">
        <v>598</v>
      </c>
      <c r="B22" s="4"/>
      <c r="C22" s="4"/>
      <c r="D22" s="4"/>
    </row>
    <row r="23" s="1" customFormat="1" ht="18" customHeight="1" spans="1:4">
      <c r="A23" s="4" t="s">
        <v>601</v>
      </c>
      <c r="B23" s="4"/>
      <c r="C23" s="4"/>
      <c r="D23" s="4"/>
    </row>
    <row r="24" s="1" customFormat="1" ht="18" customHeight="1" spans="1:4">
      <c r="A24" s="4" t="s">
        <v>594</v>
      </c>
      <c r="B24" s="4"/>
      <c r="C24" s="4"/>
      <c r="D24" s="4"/>
    </row>
    <row r="25" s="1" customFormat="1" ht="18" customHeight="1" spans="1:4">
      <c r="A25" s="4" t="s">
        <v>595</v>
      </c>
      <c r="B25" s="4"/>
      <c r="C25" s="4"/>
      <c r="D25" s="4"/>
    </row>
    <row r="26" s="1" customFormat="1" ht="18" customHeight="1" spans="1:4">
      <c r="A26" s="4" t="s">
        <v>596</v>
      </c>
      <c r="B26" s="4"/>
      <c r="C26" s="4"/>
      <c r="D26" s="4"/>
    </row>
    <row r="27" s="1" customFormat="1" ht="18" customHeight="1" spans="1:4">
      <c r="A27" s="4" t="s">
        <v>597</v>
      </c>
      <c r="B27" s="4"/>
      <c r="C27" s="4"/>
      <c r="D27" s="4"/>
    </row>
    <row r="28" s="1" customFormat="1" ht="18" customHeight="1" spans="1:4">
      <c r="A28" s="4" t="s">
        <v>598</v>
      </c>
      <c r="B28" s="4"/>
      <c r="C28" s="4"/>
      <c r="D28" s="4"/>
    </row>
    <row r="29" s="1" customFormat="1" ht="18" customHeight="1" spans="1:4">
      <c r="A29" s="4" t="s">
        <v>602</v>
      </c>
      <c r="B29" s="4"/>
      <c r="C29" s="4"/>
      <c r="D29" s="4"/>
    </row>
    <row r="30" s="1" customFormat="1" ht="18" customHeight="1" spans="1:4">
      <c r="A30" s="4" t="s">
        <v>603</v>
      </c>
      <c r="B30" s="4"/>
      <c r="C30" s="4"/>
      <c r="D30" s="4"/>
    </row>
    <row r="31" s="1" customFormat="1" ht="18" customHeight="1" spans="1:4">
      <c r="A31" s="4" t="s">
        <v>594</v>
      </c>
      <c r="B31" s="4"/>
      <c r="C31" s="4"/>
      <c r="D31" s="4"/>
    </row>
    <row r="32" s="1" customFormat="1" ht="18" customHeight="1" spans="1:4">
      <c r="A32" s="4" t="s">
        <v>595</v>
      </c>
      <c r="B32" s="4"/>
      <c r="C32" s="4"/>
      <c r="D32" s="4"/>
    </row>
    <row r="33" s="1" customFormat="1" ht="18" customHeight="1" spans="1:4">
      <c r="A33" s="4" t="s">
        <v>596</v>
      </c>
      <c r="B33" s="4"/>
      <c r="C33" s="4"/>
      <c r="D33" s="4"/>
    </row>
    <row r="34" s="1" customFormat="1" ht="18" customHeight="1" spans="1:4">
      <c r="A34" s="4" t="s">
        <v>597</v>
      </c>
      <c r="B34" s="4"/>
      <c r="C34" s="4"/>
      <c r="D34" s="4"/>
    </row>
    <row r="35" s="1" customFormat="1" ht="18" customHeight="1" spans="1:4">
      <c r="A35" s="4" t="s">
        <v>598</v>
      </c>
      <c r="B35" s="4"/>
      <c r="C35" s="4"/>
      <c r="D35" s="4"/>
    </row>
    <row r="36" s="1" customFormat="1" ht="18" customHeight="1" spans="1:4">
      <c r="A36" s="4" t="s">
        <v>604</v>
      </c>
      <c r="B36" s="4"/>
      <c r="C36" s="4"/>
      <c r="D36" s="4"/>
    </row>
    <row r="37" s="1" customFormat="1" ht="18" customHeight="1" spans="1:4">
      <c r="A37" s="4" t="s">
        <v>594</v>
      </c>
      <c r="B37" s="4"/>
      <c r="C37" s="4"/>
      <c r="D37" s="4"/>
    </row>
    <row r="38" s="1" customFormat="1" ht="18" customHeight="1" spans="1:4">
      <c r="A38" s="4" t="s">
        <v>595</v>
      </c>
      <c r="B38" s="4"/>
      <c r="C38" s="4"/>
      <c r="D38" s="4"/>
    </row>
    <row r="39" s="1" customFormat="1" ht="18" customHeight="1" spans="1:4">
      <c r="A39" s="4" t="s">
        <v>596</v>
      </c>
      <c r="B39" s="4"/>
      <c r="C39" s="4"/>
      <c r="D39" s="4"/>
    </row>
    <row r="40" s="1" customFormat="1" ht="18" customHeight="1" spans="1:4">
      <c r="A40" s="4" t="s">
        <v>597</v>
      </c>
      <c r="B40" s="4"/>
      <c r="C40" s="4"/>
      <c r="D40" s="4"/>
    </row>
    <row r="41" s="1" customFormat="1" ht="18" customHeight="1" spans="1:4">
      <c r="A41" s="4" t="s">
        <v>598</v>
      </c>
      <c r="B41" s="4"/>
      <c r="C41" s="4"/>
      <c r="D41" s="4"/>
    </row>
    <row r="42" s="1" customFormat="1" ht="18" customHeight="1" spans="1:4">
      <c r="A42" s="4" t="s">
        <v>605</v>
      </c>
      <c r="B42" s="4"/>
      <c r="C42" s="4"/>
      <c r="D42" s="4"/>
    </row>
    <row r="43" s="1" customFormat="1" ht="18" customHeight="1" spans="1:4">
      <c r="A43" s="4" t="s">
        <v>594</v>
      </c>
      <c r="B43" s="4"/>
      <c r="C43" s="4"/>
      <c r="D43" s="4"/>
    </row>
    <row r="44" s="1" customFormat="1" ht="18" customHeight="1" spans="1:4">
      <c r="A44" s="4" t="s">
        <v>595</v>
      </c>
      <c r="B44" s="4"/>
      <c r="C44" s="4"/>
      <c r="D44" s="4"/>
    </row>
    <row r="45" s="1" customFormat="1" ht="18" customHeight="1" spans="1:4">
      <c r="A45" s="4" t="s">
        <v>596</v>
      </c>
      <c r="B45" s="4"/>
      <c r="C45" s="4"/>
      <c r="D45" s="4"/>
    </row>
    <row r="46" s="1" customFormat="1" ht="18" customHeight="1" spans="1:4">
      <c r="A46" s="4" t="s">
        <v>597</v>
      </c>
      <c r="B46" s="4"/>
      <c r="C46" s="4"/>
      <c r="D46" s="4"/>
    </row>
    <row r="47" s="1" customFormat="1" ht="18" customHeight="1" spans="1:4">
      <c r="A47" s="4" t="s">
        <v>598</v>
      </c>
      <c r="B47" s="4"/>
      <c r="C47" s="4"/>
      <c r="D47" s="4"/>
    </row>
    <row r="48" s="1" customFormat="1" ht="18" customHeight="1" spans="1:4">
      <c r="A48" s="4" t="s">
        <v>606</v>
      </c>
      <c r="B48" s="4"/>
      <c r="C48" s="4"/>
      <c r="D48" s="4"/>
    </row>
    <row r="49" s="1" customFormat="1" ht="18" customHeight="1" spans="1:4">
      <c r="A49" s="4" t="s">
        <v>594</v>
      </c>
      <c r="B49" s="4"/>
      <c r="C49" s="4"/>
      <c r="D49" s="4"/>
    </row>
    <row r="50" s="1" customFormat="1" ht="18" customHeight="1" spans="1:4">
      <c r="A50" s="4" t="s">
        <v>595</v>
      </c>
      <c r="B50" s="4"/>
      <c r="C50" s="4"/>
      <c r="D50" s="4"/>
    </row>
    <row r="51" s="1" customFormat="1" ht="18" customHeight="1" spans="1:4">
      <c r="A51" s="4" t="s">
        <v>596</v>
      </c>
      <c r="B51" s="4"/>
      <c r="C51" s="4"/>
      <c r="D51" s="4"/>
    </row>
    <row r="52" s="1" customFormat="1" ht="18" customHeight="1" spans="1:4">
      <c r="A52" s="4" t="s">
        <v>597</v>
      </c>
      <c r="B52" s="4"/>
      <c r="C52" s="4"/>
      <c r="D52" s="4"/>
    </row>
    <row r="53" s="1" customFormat="1" ht="18" customHeight="1" spans="1:4">
      <c r="A53" s="4" t="s">
        <v>598</v>
      </c>
      <c r="B53" s="4"/>
      <c r="C53" s="4"/>
      <c r="D53" s="4"/>
    </row>
    <row r="54" s="1" customFormat="1" ht="18" customHeight="1" spans="1:4">
      <c r="A54" s="4" t="s">
        <v>607</v>
      </c>
      <c r="B54" s="4"/>
      <c r="C54" s="4"/>
      <c r="D54" s="4"/>
    </row>
    <row r="55" s="1" customFormat="1" ht="18" customHeight="1" spans="1:4">
      <c r="A55" s="4" t="s">
        <v>594</v>
      </c>
      <c r="B55" s="4"/>
      <c r="C55" s="4"/>
      <c r="D55" s="4"/>
    </row>
    <row r="56" s="1" customFormat="1" ht="18" customHeight="1" spans="1:4">
      <c r="A56" s="4" t="s">
        <v>595</v>
      </c>
      <c r="B56" s="4"/>
      <c r="C56" s="4"/>
      <c r="D56" s="4"/>
    </row>
    <row r="57" s="1" customFormat="1" ht="18" customHeight="1" spans="1:4">
      <c r="A57" s="4" t="s">
        <v>596</v>
      </c>
      <c r="B57" s="4"/>
      <c r="C57" s="4"/>
      <c r="D57" s="4"/>
    </row>
    <row r="58" s="1" customFormat="1" ht="18" customHeight="1" spans="1:4">
      <c r="A58" s="4" t="s">
        <v>597</v>
      </c>
      <c r="B58" s="4"/>
      <c r="C58" s="4"/>
      <c r="D58" s="4"/>
    </row>
    <row r="59" s="1" customFormat="1" ht="18" customHeight="1" spans="1:4">
      <c r="A59" s="4" t="s">
        <v>598</v>
      </c>
      <c r="B59" s="4"/>
      <c r="C59" s="4"/>
      <c r="D59" s="4"/>
    </row>
    <row r="60" s="1" customFormat="1" ht="18" customHeight="1" spans="1:4">
      <c r="A60" s="4" t="s">
        <v>608</v>
      </c>
      <c r="B60" s="4"/>
      <c r="C60" s="4"/>
      <c r="D60" s="4"/>
    </row>
    <row r="61" s="1" customFormat="1" ht="18" customHeight="1" spans="1:4">
      <c r="A61" s="4" t="s">
        <v>594</v>
      </c>
      <c r="B61" s="4"/>
      <c r="C61" s="4"/>
      <c r="D61" s="4"/>
    </row>
    <row r="62" s="1" customFormat="1" ht="18" customHeight="1" spans="1:4">
      <c r="A62" s="4" t="s">
        <v>595</v>
      </c>
      <c r="B62" s="4"/>
      <c r="C62" s="4"/>
      <c r="D62" s="4"/>
    </row>
    <row r="63" s="1" customFormat="1" ht="18" customHeight="1" spans="1:4">
      <c r="A63" s="4" t="s">
        <v>596</v>
      </c>
      <c r="B63" s="4"/>
      <c r="C63" s="4"/>
      <c r="D63" s="4"/>
    </row>
    <row r="64" s="1" customFormat="1" ht="18" customHeight="1" spans="1:4">
      <c r="A64" s="4" t="s">
        <v>597</v>
      </c>
      <c r="B64" s="4"/>
      <c r="C64" s="4"/>
      <c r="D64" s="4"/>
    </row>
    <row r="65" s="1" customFormat="1" ht="18" customHeight="1" spans="1:4">
      <c r="A65" s="4" t="s">
        <v>598</v>
      </c>
      <c r="B65" s="4"/>
      <c r="C65" s="4"/>
      <c r="D65" s="4"/>
    </row>
    <row r="66" s="1" customFormat="1" ht="18" customHeight="1" spans="1:4">
      <c r="A66" s="4" t="s">
        <v>90</v>
      </c>
      <c r="B66" s="4"/>
      <c r="C66" s="4"/>
      <c r="D66" s="4"/>
    </row>
    <row r="67" s="1" customFormat="1" ht="18" customHeight="1" spans="1:4">
      <c r="A67" s="4" t="s">
        <v>594</v>
      </c>
      <c r="B67" s="4"/>
      <c r="C67" s="4"/>
      <c r="D67" s="4"/>
    </row>
    <row r="68" s="1" customFormat="1" ht="18" customHeight="1" spans="1:4">
      <c r="A68" s="4" t="s">
        <v>595</v>
      </c>
      <c r="B68" s="4"/>
      <c r="C68" s="4"/>
      <c r="D68" s="4"/>
    </row>
    <row r="69" s="1" customFormat="1" ht="18" customHeight="1" spans="1:4">
      <c r="A69" s="4" t="s">
        <v>596</v>
      </c>
      <c r="B69" s="4"/>
      <c r="C69" s="4"/>
      <c r="D69" s="4"/>
    </row>
    <row r="70" s="1" customFormat="1" ht="18" customHeight="1" spans="1:4">
      <c r="A70" s="4" t="s">
        <v>597</v>
      </c>
      <c r="B70" s="4"/>
      <c r="C70" s="4"/>
      <c r="D70" s="4"/>
    </row>
    <row r="71" s="1" customFormat="1" ht="18" customHeight="1" spans="1:4">
      <c r="A71" s="4" t="s">
        <v>598</v>
      </c>
      <c r="B71" s="4"/>
      <c r="C71" s="4"/>
      <c r="D71" s="4"/>
    </row>
    <row r="72" spans="1:1">
      <c r="A72" s="1" t="s">
        <v>609</v>
      </c>
    </row>
  </sheetData>
  <mergeCells count="1">
    <mergeCell ref="A2:D2"/>
  </mergeCells>
  <conditionalFormatting sqref="A5:A16">
    <cfRule type="expression" dxfId="0" priority="1" stopIfTrue="1">
      <formula>"len($A:$A)=3"</formula>
    </cfRule>
  </conditionalFormatting>
  <conditionalFormatting sqref="A31:A35">
    <cfRule type="expression" dxfId="0" priority="2" stopIfTrue="1">
      <formula>"len($A:$A)=3"</formula>
    </cfRule>
  </conditionalFormatting>
  <conditionalFormatting sqref="A37:A41">
    <cfRule type="expression" dxfId="0" priority="3" stopIfTrue="1">
      <formula>"len($A:$A)=3"</formula>
    </cfRule>
  </conditionalFormatting>
  <conditionalFormatting sqref="A49:A53">
    <cfRule type="expression" dxfId="0" priority="4" stopIfTrue="1">
      <formula>"len($A:$A)=3"</formula>
    </cfRule>
  </conditionalFormatting>
  <conditionalFormatting sqref="A55:A59">
    <cfRule type="expression" dxfId="0" priority="5" stopIfTrue="1">
      <formula>"len($A:$A)=3"</formula>
    </cfRule>
  </conditionalFormatting>
  <conditionalFormatting sqref="A61:A65">
    <cfRule type="expression" dxfId="0" priority="6" stopIfTrue="1">
      <formula>"len($A:$A)=3"</formula>
    </cfRule>
  </conditionalFormatting>
  <conditionalFormatting sqref="A66:A71">
    <cfRule type="expression" dxfId="0" priority="7" stopIfTrue="1">
      <formula>"len($A:$A)=3"</formula>
    </cfRule>
  </conditionalFormatting>
  <pageMargins left="0.75" right="0.75" top="1" bottom="1" header="0.511805555555556" footer="0.511805555555556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7"/>
  <sheetViews>
    <sheetView workbookViewId="0">
      <selection activeCell="A2" sqref="A2:D2"/>
    </sheetView>
  </sheetViews>
  <sheetFormatPr defaultColWidth="12" defaultRowHeight="14.25" outlineLevelCol="3"/>
  <cols>
    <col min="1" max="1" width="69.5" style="1" customWidth="1"/>
    <col min="2" max="3" width="15.3333333333333" style="1" customWidth="1"/>
    <col min="4" max="4" width="18" style="1" customWidth="1"/>
    <col min="5" max="16384" width="12" style="1"/>
  </cols>
  <sheetData>
    <row r="1" s="1" customFormat="1" ht="19.35" customHeight="1" spans="1:1">
      <c r="A1" s="1" t="s">
        <v>610</v>
      </c>
    </row>
    <row r="2" s="11" customFormat="1" ht="26.45" customHeight="1" spans="1:1">
      <c r="A2" s="11" t="s">
        <v>611</v>
      </c>
    </row>
    <row r="3" s="1" customFormat="1" ht="17.45" customHeight="1" spans="4:4">
      <c r="D3" s="1" t="s">
        <v>525</v>
      </c>
    </row>
    <row r="4" s="10" customFormat="1" ht="32.25" customHeight="1" spans="1:4">
      <c r="A4" s="12" t="s">
        <v>592</v>
      </c>
      <c r="B4" s="12" t="s">
        <v>442</v>
      </c>
      <c r="C4" s="12" t="s">
        <v>443</v>
      </c>
      <c r="D4" s="12" t="s">
        <v>444</v>
      </c>
    </row>
    <row r="5" s="1" customFormat="1" ht="18" customHeight="1" spans="1:4">
      <c r="A5" s="4" t="s">
        <v>612</v>
      </c>
      <c r="B5" s="4"/>
      <c r="C5" s="4"/>
      <c r="D5" s="4"/>
    </row>
    <row r="6" s="1" customFormat="1" ht="18" customHeight="1" spans="1:4">
      <c r="A6" s="4" t="s">
        <v>613</v>
      </c>
      <c r="B6" s="4"/>
      <c r="C6" s="4"/>
      <c r="D6" s="4"/>
    </row>
    <row r="7" s="1" customFormat="1" ht="18" customHeight="1" spans="1:4">
      <c r="A7" s="4" t="s">
        <v>614</v>
      </c>
      <c r="B7" s="4"/>
      <c r="C7" s="4"/>
      <c r="D7" s="4"/>
    </row>
    <row r="8" s="1" customFormat="1" ht="18" customHeight="1" spans="1:4">
      <c r="A8" s="4" t="s">
        <v>615</v>
      </c>
      <c r="B8" s="4"/>
      <c r="C8" s="4"/>
      <c r="D8" s="4"/>
    </row>
    <row r="9" s="1" customFormat="1" ht="18" customHeight="1" spans="1:4">
      <c r="A9" s="4" t="s">
        <v>616</v>
      </c>
      <c r="B9" s="4"/>
      <c r="C9" s="4"/>
      <c r="D9" s="4"/>
    </row>
    <row r="10" s="1" customFormat="1" ht="18" customHeight="1" spans="1:4">
      <c r="A10" s="4" t="s">
        <v>617</v>
      </c>
      <c r="B10" s="4"/>
      <c r="C10" s="4"/>
      <c r="D10" s="4"/>
    </row>
    <row r="11" s="1" customFormat="1" ht="18" customHeight="1" spans="1:4">
      <c r="A11" s="4" t="s">
        <v>618</v>
      </c>
      <c r="B11" s="4"/>
      <c r="C11" s="4"/>
      <c r="D11" s="4"/>
    </row>
    <row r="12" s="1" customFormat="1" ht="18" customHeight="1" spans="1:4">
      <c r="A12" s="4" t="s">
        <v>619</v>
      </c>
      <c r="B12" s="4"/>
      <c r="C12" s="4"/>
      <c r="D12" s="4"/>
    </row>
    <row r="13" s="1" customFormat="1" ht="18" customHeight="1" spans="1:4">
      <c r="A13" s="4" t="s">
        <v>620</v>
      </c>
      <c r="B13" s="4"/>
      <c r="C13" s="4"/>
      <c r="D13" s="4"/>
    </row>
    <row r="14" s="1" customFormat="1" ht="18" customHeight="1" spans="1:4">
      <c r="A14" s="4" t="s">
        <v>621</v>
      </c>
      <c r="B14" s="4"/>
      <c r="C14" s="4"/>
      <c r="D14" s="4"/>
    </row>
    <row r="15" s="1" customFormat="1" ht="18" customHeight="1" spans="1:4">
      <c r="A15" s="4" t="s">
        <v>622</v>
      </c>
      <c r="B15" s="4"/>
      <c r="C15" s="4"/>
      <c r="D15" s="4"/>
    </row>
    <row r="16" s="1" customFormat="1" ht="18" customHeight="1" spans="1:4">
      <c r="A16" s="4" t="s">
        <v>623</v>
      </c>
      <c r="B16" s="4"/>
      <c r="C16" s="4"/>
      <c r="D16" s="4"/>
    </row>
    <row r="17" s="1" customFormat="1" ht="18" customHeight="1" spans="1:4">
      <c r="A17" s="4" t="s">
        <v>624</v>
      </c>
      <c r="B17" s="4"/>
      <c r="C17" s="4"/>
      <c r="D17" s="4"/>
    </row>
    <row r="18" s="1" customFormat="1" ht="18" customHeight="1" spans="1:4">
      <c r="A18" s="4" t="s">
        <v>625</v>
      </c>
      <c r="B18" s="4"/>
      <c r="C18" s="4"/>
      <c r="D18" s="4"/>
    </row>
    <row r="19" s="1" customFormat="1" ht="18" customHeight="1" spans="1:4">
      <c r="A19" s="4" t="s">
        <v>626</v>
      </c>
      <c r="B19" s="4"/>
      <c r="C19" s="4"/>
      <c r="D19" s="4"/>
    </row>
    <row r="20" s="1" customFormat="1" ht="18" customHeight="1" spans="1:4">
      <c r="A20" s="4" t="s">
        <v>627</v>
      </c>
      <c r="B20" s="4"/>
      <c r="C20" s="4"/>
      <c r="D20" s="4"/>
    </row>
    <row r="21" s="1" customFormat="1" ht="18" customHeight="1" spans="1:4">
      <c r="A21" s="4" t="s">
        <v>628</v>
      </c>
      <c r="B21" s="4"/>
      <c r="C21" s="4"/>
      <c r="D21" s="4"/>
    </row>
    <row r="22" s="1" customFormat="1" ht="18" customHeight="1" spans="1:4">
      <c r="A22" s="4" t="s">
        <v>629</v>
      </c>
      <c r="B22" s="4"/>
      <c r="C22" s="4"/>
      <c r="D22" s="4"/>
    </row>
    <row r="23" s="1" customFormat="1" ht="18" customHeight="1" spans="1:4">
      <c r="A23" s="4" t="s">
        <v>630</v>
      </c>
      <c r="B23" s="4"/>
      <c r="C23" s="4"/>
      <c r="D23" s="4"/>
    </row>
    <row r="24" s="1" customFormat="1" ht="18" customHeight="1" spans="1:4">
      <c r="A24" s="4" t="s">
        <v>631</v>
      </c>
      <c r="B24" s="4"/>
      <c r="C24" s="4"/>
      <c r="D24" s="4"/>
    </row>
    <row r="25" s="1" customFormat="1" ht="18" customHeight="1" spans="1:4">
      <c r="A25" s="4" t="s">
        <v>632</v>
      </c>
      <c r="B25" s="4"/>
      <c r="C25" s="4"/>
      <c r="D25" s="4"/>
    </row>
    <row r="26" s="1" customFormat="1" ht="18" customHeight="1" spans="1:4">
      <c r="A26" s="4" t="s">
        <v>633</v>
      </c>
      <c r="B26" s="4"/>
      <c r="C26" s="4"/>
      <c r="D26" s="4"/>
    </row>
    <row r="27" s="1" customFormat="1" ht="18" customHeight="1" spans="1:4">
      <c r="A27" s="4" t="s">
        <v>634</v>
      </c>
      <c r="B27" s="4"/>
      <c r="C27" s="4"/>
      <c r="D27" s="4"/>
    </row>
    <row r="28" s="1" customFormat="1" ht="18" customHeight="1" spans="1:4">
      <c r="A28" s="4" t="s">
        <v>635</v>
      </c>
      <c r="B28" s="4"/>
      <c r="C28" s="4"/>
      <c r="D28" s="4"/>
    </row>
    <row r="29" s="1" customFormat="1" ht="18" customHeight="1" spans="1:4">
      <c r="A29" s="4" t="s">
        <v>632</v>
      </c>
      <c r="B29" s="4"/>
      <c r="C29" s="4"/>
      <c r="D29" s="4"/>
    </row>
    <row r="30" s="1" customFormat="1" ht="18" customHeight="1" spans="1:4">
      <c r="A30" s="4" t="s">
        <v>636</v>
      </c>
      <c r="B30" s="4"/>
      <c r="C30" s="4"/>
      <c r="D30" s="4"/>
    </row>
    <row r="31" s="1" customFormat="1" ht="18" customHeight="1" spans="1:4">
      <c r="A31" s="4" t="s">
        <v>637</v>
      </c>
      <c r="B31" s="4"/>
      <c r="C31" s="4"/>
      <c r="D31" s="4"/>
    </row>
    <row r="32" s="1" customFormat="1" ht="18" customHeight="1" spans="1:4">
      <c r="A32" s="4" t="s">
        <v>638</v>
      </c>
      <c r="B32" s="4"/>
      <c r="C32" s="4"/>
      <c r="D32" s="4"/>
    </row>
    <row r="33" s="1" customFormat="1" ht="18" customHeight="1" spans="1:4">
      <c r="A33" s="4" t="s">
        <v>632</v>
      </c>
      <c r="B33" s="4"/>
      <c r="C33" s="4"/>
      <c r="D33" s="4"/>
    </row>
    <row r="34" s="1" customFormat="1" ht="18" customHeight="1" spans="1:4">
      <c r="A34" s="4" t="s">
        <v>639</v>
      </c>
      <c r="B34" s="4"/>
      <c r="C34" s="4"/>
      <c r="D34" s="4"/>
    </row>
    <row r="35" s="1" customFormat="1" ht="18" customHeight="1" spans="1:4">
      <c r="A35" s="4" t="s">
        <v>640</v>
      </c>
      <c r="B35" s="4"/>
      <c r="C35" s="4"/>
      <c r="D35" s="4"/>
    </row>
    <row r="36" s="1" customFormat="1" ht="18" customHeight="1" spans="1:4">
      <c r="A36" s="4" t="s">
        <v>641</v>
      </c>
      <c r="B36" s="4"/>
      <c r="C36" s="4"/>
      <c r="D36" s="4"/>
    </row>
    <row r="37" s="1" customFormat="1" ht="18" customHeight="1" spans="1:4">
      <c r="A37" s="4" t="s">
        <v>642</v>
      </c>
      <c r="B37" s="4"/>
      <c r="C37" s="4"/>
      <c r="D37" s="4"/>
    </row>
    <row r="38" s="1" customFormat="1" ht="18" customHeight="1" spans="1:4">
      <c r="A38" s="4" t="s">
        <v>643</v>
      </c>
      <c r="B38" s="4"/>
      <c r="C38" s="4"/>
      <c r="D38" s="4"/>
    </row>
    <row r="39" s="1" customFormat="1" ht="18" customHeight="1" spans="1:4">
      <c r="A39" s="4" t="s">
        <v>644</v>
      </c>
      <c r="B39" s="4"/>
      <c r="C39" s="4"/>
      <c r="D39" s="4"/>
    </row>
    <row r="40" s="1" customFormat="1" ht="18" customHeight="1" spans="1:4">
      <c r="A40" s="4" t="s">
        <v>645</v>
      </c>
      <c r="B40" s="4"/>
      <c r="C40" s="4"/>
      <c r="D40" s="4"/>
    </row>
    <row r="41" s="1" customFormat="1" ht="18" customHeight="1" spans="1:4">
      <c r="A41" s="4" t="s">
        <v>646</v>
      </c>
      <c r="B41" s="4"/>
      <c r="C41" s="4"/>
      <c r="D41" s="4"/>
    </row>
    <row r="42" s="1" customFormat="1" ht="18" customHeight="1" spans="1:4">
      <c r="A42" s="4" t="s">
        <v>647</v>
      </c>
      <c r="B42" s="4"/>
      <c r="C42" s="4"/>
      <c r="D42" s="4"/>
    </row>
    <row r="43" s="1" customFormat="1" ht="18" customHeight="1" spans="1:4">
      <c r="A43" s="4" t="s">
        <v>648</v>
      </c>
      <c r="B43" s="4"/>
      <c r="C43" s="4"/>
      <c r="D43" s="4"/>
    </row>
    <row r="44" s="1" customFormat="1" ht="18" customHeight="1" spans="1:4">
      <c r="A44" s="4" t="s">
        <v>615</v>
      </c>
      <c r="B44" s="4"/>
      <c r="C44" s="4"/>
      <c r="D44" s="4"/>
    </row>
    <row r="45" s="1" customFormat="1" ht="18" customHeight="1" spans="1:4">
      <c r="A45" s="4" t="s">
        <v>649</v>
      </c>
      <c r="B45" s="4"/>
      <c r="C45" s="4"/>
      <c r="D45" s="4"/>
    </row>
    <row r="46" s="1" customFormat="1" ht="18" customHeight="1" spans="1:4">
      <c r="A46" s="4" t="s">
        <v>650</v>
      </c>
      <c r="B46" s="4"/>
      <c r="C46" s="4"/>
      <c r="D46" s="4"/>
    </row>
    <row r="47" s="1" customFormat="1" ht="18" customHeight="1" spans="1:4">
      <c r="A47" s="4" t="s">
        <v>651</v>
      </c>
      <c r="B47" s="4"/>
      <c r="C47" s="4"/>
      <c r="D47" s="4"/>
    </row>
    <row r="48" s="1" customFormat="1" ht="18" customHeight="1" spans="1:4">
      <c r="A48" s="4" t="s">
        <v>652</v>
      </c>
      <c r="B48" s="4"/>
      <c r="C48" s="4"/>
      <c r="D48" s="4"/>
    </row>
    <row r="49" s="1" customFormat="1" ht="18" customHeight="1" spans="1:4">
      <c r="A49" s="4" t="s">
        <v>653</v>
      </c>
      <c r="B49" s="4"/>
      <c r="C49" s="4"/>
      <c r="D49" s="4"/>
    </row>
    <row r="50" s="1" customFormat="1" ht="18" customHeight="1" spans="1:4">
      <c r="A50" s="4" t="s">
        <v>654</v>
      </c>
      <c r="B50" s="4"/>
      <c r="C50" s="4"/>
      <c r="D50" s="4"/>
    </row>
    <row r="51" s="1" customFormat="1" ht="18" customHeight="1" spans="1:4">
      <c r="A51" s="4" t="s">
        <v>655</v>
      </c>
      <c r="B51" s="4"/>
      <c r="C51" s="4"/>
      <c r="D51" s="4"/>
    </row>
    <row r="52" s="1" customFormat="1" ht="18" customHeight="1" spans="1:4">
      <c r="A52" s="4" t="s">
        <v>90</v>
      </c>
      <c r="B52" s="4"/>
      <c r="C52" s="4"/>
      <c r="D52" s="4"/>
    </row>
    <row r="53" s="1" customFormat="1" ht="18" customHeight="1" spans="1:4">
      <c r="A53" s="4" t="s">
        <v>652</v>
      </c>
      <c r="B53" s="4"/>
      <c r="C53" s="4"/>
      <c r="D53" s="4"/>
    </row>
    <row r="54" s="1" customFormat="1" ht="18" customHeight="1" spans="1:4">
      <c r="A54" s="4" t="s">
        <v>653</v>
      </c>
      <c r="B54" s="4"/>
      <c r="C54" s="4"/>
      <c r="D54" s="4"/>
    </row>
    <row r="55" s="1" customFormat="1" ht="18" customHeight="1" spans="1:4">
      <c r="A55" s="4" t="s">
        <v>654</v>
      </c>
      <c r="B55" s="4"/>
      <c r="C55" s="4"/>
      <c r="D55" s="4"/>
    </row>
    <row r="56" s="1" customFormat="1" ht="18" customHeight="1" spans="1:4">
      <c r="A56" s="4" t="s">
        <v>655</v>
      </c>
      <c r="B56" s="4"/>
      <c r="C56" s="4"/>
      <c r="D56" s="4"/>
    </row>
    <row r="57" spans="1:1">
      <c r="A57" s="1" t="s">
        <v>609</v>
      </c>
    </row>
  </sheetData>
  <mergeCells count="1">
    <mergeCell ref="A2:D2"/>
  </mergeCells>
  <conditionalFormatting sqref="A5:A14">
    <cfRule type="expression" dxfId="0" priority="1" stopIfTrue="1">
      <formula>"len($A:$A)=3"</formula>
    </cfRule>
  </conditionalFormatting>
  <pageMargins left="0.75" right="0.75" top="1" bottom="1" header="0.511805555555556" footer="0.511805555555556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workbookViewId="0">
      <selection activeCell="E7" sqref="E7"/>
    </sheetView>
  </sheetViews>
  <sheetFormatPr defaultColWidth="11.6666666666667" defaultRowHeight="14.25" outlineLevelCol="5"/>
  <cols>
    <col min="1" max="1" width="13.6666666666667" style="1" customWidth="1"/>
    <col min="2" max="2" width="41.1666666666667" style="1" customWidth="1"/>
    <col min="3" max="3" width="45.5" style="1" customWidth="1"/>
    <col min="4" max="5" width="11.6666666666667" style="1"/>
    <col min="6" max="6" width="92.1666666666667" style="1" customWidth="1"/>
    <col min="7" max="16384" width="11.6666666666667" style="1"/>
  </cols>
  <sheetData>
    <row r="1" s="1" customFormat="1" ht="27.6" customHeight="1" spans="1:1">
      <c r="A1" s="1" t="s">
        <v>656</v>
      </c>
    </row>
    <row r="2" s="2" customFormat="1" ht="29.45" customHeight="1" spans="1:1">
      <c r="A2" s="2" t="s">
        <v>657</v>
      </c>
    </row>
    <row r="3" s="1" customFormat="1" ht="25.9" customHeight="1" spans="3:3">
      <c r="C3" s="9" t="s">
        <v>83</v>
      </c>
    </row>
    <row r="4" s="1" customFormat="1" ht="34.9" customHeight="1" spans="1:3">
      <c r="A4" s="4" t="s">
        <v>658</v>
      </c>
      <c r="B4" s="4"/>
      <c r="C4" s="4"/>
    </row>
    <row r="5" s="1" customFormat="1" ht="33" customHeight="1" spans="1:3">
      <c r="A5" s="4" t="s">
        <v>659</v>
      </c>
      <c r="B5" s="4"/>
      <c r="C5" s="4">
        <v>55377.5</v>
      </c>
    </row>
    <row r="6" s="1" customFormat="1" ht="33" customHeight="1" spans="1:3">
      <c r="A6" s="4" t="s">
        <v>660</v>
      </c>
      <c r="B6" s="4"/>
      <c r="C6" s="4">
        <v>24020</v>
      </c>
    </row>
    <row r="7" s="1" customFormat="1" ht="33" customHeight="1" spans="1:3">
      <c r="A7" s="4" t="s">
        <v>661</v>
      </c>
      <c r="B7" s="4"/>
      <c r="C7" s="4">
        <v>5000</v>
      </c>
    </row>
    <row r="8" s="1" customFormat="1" ht="33" customHeight="1" spans="1:3">
      <c r="A8" s="4" t="s">
        <v>662</v>
      </c>
      <c r="B8" s="4"/>
      <c r="C8" s="5">
        <v>74397.5</v>
      </c>
    </row>
    <row r="9" s="1" customFormat="1" ht="34.15" customHeight="1" spans="1:3">
      <c r="A9" s="4" t="s">
        <v>663</v>
      </c>
      <c r="B9" s="4"/>
      <c r="C9" s="4"/>
    </row>
    <row r="10" s="1" customFormat="1" ht="33" customHeight="1" spans="1:3">
      <c r="A10" s="4" t="s">
        <v>664</v>
      </c>
      <c r="B10" s="4"/>
      <c r="C10" s="4">
        <v>75203</v>
      </c>
    </row>
    <row r="11" s="1" customFormat="1" ht="33" customHeight="1" spans="1:6">
      <c r="A11" s="4" t="s">
        <v>665</v>
      </c>
      <c r="B11" s="4"/>
      <c r="C11" s="4">
        <v>19020</v>
      </c>
      <c r="F11" s="10"/>
    </row>
    <row r="12" s="1" customFormat="1" ht="33" customHeight="1" spans="1:6">
      <c r="A12" s="4" t="s">
        <v>666</v>
      </c>
      <c r="B12" s="4"/>
      <c r="C12" s="5">
        <v>94223</v>
      </c>
      <c r="F12" s="10"/>
    </row>
    <row r="13" s="1" customFormat="1" ht="63" customHeight="1" spans="1:3">
      <c r="A13" s="8" t="s">
        <v>667</v>
      </c>
      <c r="B13" s="8"/>
      <c r="C13" s="8"/>
    </row>
  </sheetData>
  <mergeCells count="12">
    <mergeCell ref="A2:C2"/>
    <mergeCell ref="A4:C4"/>
    <mergeCell ref="A5:B5"/>
    <mergeCell ref="A6:B6"/>
    <mergeCell ref="A7:B7"/>
    <mergeCell ref="A8:B8"/>
    <mergeCell ref="A9:C9"/>
    <mergeCell ref="A10:B10"/>
    <mergeCell ref="A11:B11"/>
    <mergeCell ref="A12:B12"/>
    <mergeCell ref="A13:C13"/>
    <mergeCell ref="F11:F12"/>
  </mergeCells>
  <pageMargins left="0.75" right="0.75" top="1" bottom="1" header="0.509027777777778" footer="0.509027777777778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1"/>
  <sheetViews>
    <sheetView workbookViewId="0">
      <selection activeCell="E5" sqref="E5"/>
    </sheetView>
  </sheetViews>
  <sheetFormatPr defaultColWidth="11.6666666666667" defaultRowHeight="14.25" outlineLevelCol="2"/>
  <cols>
    <col min="1" max="1" width="13.6666666666667" style="1" customWidth="1"/>
    <col min="2" max="2" width="41.1666666666667" style="1" customWidth="1"/>
    <col min="3" max="3" width="43.5" style="1" customWidth="1"/>
    <col min="4" max="4" width="11.6666666666667" style="1"/>
    <col min="5" max="5" width="13.8333333333333" style="1"/>
    <col min="6" max="16384" width="11.6666666666667" style="1"/>
  </cols>
  <sheetData>
    <row r="1" s="1" customFormat="1" ht="27.6" customHeight="1" spans="1:1">
      <c r="A1" s="1" t="s">
        <v>668</v>
      </c>
    </row>
    <row r="2" s="2" customFormat="1" ht="29.45" customHeight="1" spans="1:1">
      <c r="A2" s="2" t="s">
        <v>669</v>
      </c>
    </row>
    <row r="3" s="1" customFormat="1" ht="25.9" customHeight="1" spans="3:3">
      <c r="C3" s="3" t="s">
        <v>83</v>
      </c>
    </row>
    <row r="4" s="1" customFormat="1" ht="34.9" customHeight="1" spans="1:3">
      <c r="A4" s="4" t="s">
        <v>658</v>
      </c>
      <c r="B4" s="4"/>
      <c r="C4" s="4"/>
    </row>
    <row r="5" s="1" customFormat="1" ht="33" customHeight="1" spans="1:3">
      <c r="A5" s="4" t="s">
        <v>670</v>
      </c>
      <c r="B5" s="4"/>
      <c r="C5" s="4">
        <v>910390.06</v>
      </c>
    </row>
    <row r="6" s="1" customFormat="1" ht="33" customHeight="1" spans="1:3">
      <c r="A6" s="4" t="s">
        <v>671</v>
      </c>
      <c r="B6" s="4"/>
      <c r="C6" s="4">
        <v>112142</v>
      </c>
    </row>
    <row r="7" s="1" customFormat="1" ht="33" customHeight="1" spans="1:3">
      <c r="A7" s="4" t="s">
        <v>672</v>
      </c>
      <c r="B7" s="4"/>
      <c r="C7" s="4">
        <v>133808.5</v>
      </c>
    </row>
    <row r="8" s="1" customFormat="1" ht="33" customHeight="1" spans="1:3">
      <c r="A8" s="4" t="s">
        <v>673</v>
      </c>
      <c r="B8" s="4"/>
      <c r="C8" s="5">
        <v>888723.56</v>
      </c>
    </row>
    <row r="9" s="1" customFormat="1" ht="33" customHeight="1" spans="1:3">
      <c r="A9" s="6" t="s">
        <v>674</v>
      </c>
      <c r="B9" s="7" t="s">
        <v>675</v>
      </c>
      <c r="C9" s="4">
        <v>124611.5</v>
      </c>
    </row>
    <row r="10" s="1" customFormat="1" ht="33" customHeight="1" spans="1:3">
      <c r="A10" s="6"/>
      <c r="B10" s="7" t="s">
        <v>676</v>
      </c>
      <c r="C10" s="4">
        <v>235575.06</v>
      </c>
    </row>
    <row r="11" s="1" customFormat="1" ht="33" customHeight="1" spans="1:3">
      <c r="A11" s="6"/>
      <c r="B11" s="7" t="s">
        <v>677</v>
      </c>
      <c r="C11" s="4">
        <v>193903</v>
      </c>
    </row>
    <row r="12" s="1" customFormat="1" ht="33" customHeight="1" spans="1:3">
      <c r="A12" s="6"/>
      <c r="B12" s="7" t="s">
        <v>678</v>
      </c>
      <c r="C12" s="4">
        <f>47181+67907</f>
        <v>115088</v>
      </c>
    </row>
    <row r="13" s="1" customFormat="1" ht="33" customHeight="1" spans="1:3">
      <c r="A13" s="6"/>
      <c r="B13" s="7" t="s">
        <v>679</v>
      </c>
      <c r="C13" s="4">
        <f>37400+56071</f>
        <v>93471</v>
      </c>
    </row>
    <row r="14" s="1" customFormat="1" ht="33" customHeight="1" spans="1:3">
      <c r="A14" s="6"/>
      <c r="B14" s="7" t="s">
        <v>680</v>
      </c>
      <c r="C14" s="4">
        <v>2100</v>
      </c>
    </row>
    <row r="15" s="1" customFormat="1" ht="33" customHeight="1" spans="1:3">
      <c r="A15" s="6"/>
      <c r="B15" s="7" t="s">
        <v>681</v>
      </c>
      <c r="C15" s="4">
        <v>67904</v>
      </c>
    </row>
    <row r="16" s="1" customFormat="1" ht="33" customHeight="1" spans="1:3">
      <c r="A16" s="6"/>
      <c r="B16" s="7" t="s">
        <v>682</v>
      </c>
      <c r="C16" s="4">
        <v>56071</v>
      </c>
    </row>
    <row r="17" s="1" customFormat="1" ht="34.15" customHeight="1" spans="1:3">
      <c r="A17" s="4" t="s">
        <v>663</v>
      </c>
      <c r="B17" s="4"/>
      <c r="C17" s="4"/>
    </row>
    <row r="18" s="1" customFormat="1" ht="33" customHeight="1" spans="1:3">
      <c r="A18" s="4" t="s">
        <v>683</v>
      </c>
      <c r="B18" s="4"/>
      <c r="C18" s="4">
        <v>917770</v>
      </c>
    </row>
    <row r="19" s="1" customFormat="1" ht="33" customHeight="1" spans="1:3">
      <c r="A19" s="4" t="s">
        <v>684</v>
      </c>
      <c r="B19" s="4"/>
      <c r="C19" s="4">
        <v>0</v>
      </c>
    </row>
    <row r="20" s="1" customFormat="1" ht="33" customHeight="1" spans="1:3">
      <c r="A20" s="4" t="s">
        <v>685</v>
      </c>
      <c r="B20" s="4"/>
      <c r="C20" s="4">
        <v>917770</v>
      </c>
    </row>
    <row r="21" s="1" customFormat="1" ht="63" customHeight="1" spans="1:3">
      <c r="A21" s="8"/>
      <c r="B21" s="8"/>
      <c r="C21" s="8"/>
    </row>
  </sheetData>
  <mergeCells count="11">
    <mergeCell ref="A2:C2"/>
    <mergeCell ref="A4:C4"/>
    <mergeCell ref="A5:B5"/>
    <mergeCell ref="A6:B6"/>
    <mergeCell ref="A7:B7"/>
    <mergeCell ref="A8:B8"/>
    <mergeCell ref="A17:C17"/>
    <mergeCell ref="A18:B18"/>
    <mergeCell ref="A19:B19"/>
    <mergeCell ref="A20:B20"/>
    <mergeCell ref="A21:C21"/>
  </mergeCells>
  <pageMargins left="0.75" right="0.75" top="1" bottom="1" header="0.509027777777778" footer="0.509027777777778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C1251"/>
  <sheetViews>
    <sheetView showZeros="0" topLeftCell="A28" workbookViewId="0">
      <selection activeCell="C44" sqref="C44"/>
    </sheetView>
  </sheetViews>
  <sheetFormatPr defaultColWidth="9.33333333333333" defaultRowHeight="12.75"/>
  <cols>
    <col min="1" max="1" width="34.6666666666667" style="109" customWidth="1"/>
    <col min="2" max="2" width="15.6666666666667" style="110" customWidth="1"/>
    <col min="3" max="3" width="16.5" style="111" customWidth="1"/>
    <col min="4" max="4" width="15.6666666666667" style="111" customWidth="1"/>
    <col min="5" max="5" width="16.1666666666667" style="112" customWidth="1"/>
    <col min="6" max="238" width="9.33333333333333" style="109" customWidth="1"/>
    <col min="239" max="16384" width="9.33333333333333" style="109"/>
  </cols>
  <sheetData>
    <row r="1" spans="1:1">
      <c r="A1" s="113" t="s">
        <v>31</v>
      </c>
    </row>
    <row r="2" ht="7.5" customHeight="1" spans="1:5">
      <c r="A2" s="114" t="s">
        <v>32</v>
      </c>
      <c r="B2" s="114"/>
      <c r="C2" s="114"/>
      <c r="D2" s="114"/>
      <c r="E2" s="114"/>
    </row>
    <row r="3" ht="12" customHeight="1" spans="1:5">
      <c r="A3" s="114"/>
      <c r="B3" s="114"/>
      <c r="C3" s="114"/>
      <c r="D3" s="114"/>
      <c r="E3" s="114"/>
    </row>
    <row r="4" ht="6" customHeight="1" spans="1:5">
      <c r="A4" s="114"/>
      <c r="B4" s="114"/>
      <c r="C4" s="114"/>
      <c r="D4" s="114"/>
      <c r="E4" s="114"/>
    </row>
    <row r="5" s="105" customFormat="1" ht="20.25" customHeight="1" spans="2:5">
      <c r="B5" s="115"/>
      <c r="C5" s="116"/>
      <c r="D5" s="116"/>
      <c r="E5" s="117"/>
    </row>
    <row r="6" s="106" customFormat="1" ht="19.5" customHeight="1" spans="1:5">
      <c r="A6" s="118" t="s">
        <v>33</v>
      </c>
      <c r="B6" s="119" t="s">
        <v>34</v>
      </c>
      <c r="C6" s="120" t="s">
        <v>35</v>
      </c>
      <c r="D6" s="121"/>
      <c r="E6" s="122"/>
    </row>
    <row r="7" s="106" customFormat="1" ht="16.5" customHeight="1" spans="1:5">
      <c r="A7" s="123"/>
      <c r="B7" s="124"/>
      <c r="C7" s="119" t="s">
        <v>36</v>
      </c>
      <c r="D7" s="118" t="s">
        <v>37</v>
      </c>
      <c r="E7" s="125" t="s">
        <v>38</v>
      </c>
    </row>
    <row r="8" s="106" customFormat="1" ht="40.5" customHeight="1" spans="1:5">
      <c r="A8" s="126"/>
      <c r="B8" s="127"/>
      <c r="C8" s="127"/>
      <c r="D8" s="126"/>
      <c r="E8" s="128"/>
    </row>
    <row r="9" s="107" customFormat="1" ht="15" customHeight="1" spans="1:5">
      <c r="A9" s="129" t="s">
        <v>39</v>
      </c>
      <c r="B9" s="130">
        <f>SUM(B21:B23)</f>
        <v>68992</v>
      </c>
      <c r="C9" s="130">
        <f>SUM(C21:C23)</f>
        <v>73436</v>
      </c>
      <c r="D9" s="131">
        <f t="shared" ref="D9:D35" si="0">C9-B9</f>
        <v>4444</v>
      </c>
      <c r="E9" s="132">
        <f>IF(B9=0,,D9/B9*100)</f>
        <v>6.44132653061224</v>
      </c>
    </row>
    <row r="10" s="107" customFormat="1" ht="15" customHeight="1" spans="1:5">
      <c r="A10" s="133" t="s">
        <v>40</v>
      </c>
      <c r="B10" s="134">
        <v>23875</v>
      </c>
      <c r="C10" s="134">
        <v>24000</v>
      </c>
      <c r="D10" s="135">
        <f t="shared" si="0"/>
        <v>125</v>
      </c>
      <c r="E10" s="136"/>
    </row>
    <row r="11" s="107" customFormat="1" ht="15" customHeight="1" spans="1:55">
      <c r="A11" s="133" t="s">
        <v>41</v>
      </c>
      <c r="B11" s="137">
        <v>3994</v>
      </c>
      <c r="C11" s="134">
        <v>3500</v>
      </c>
      <c r="D11" s="135">
        <f t="shared" si="0"/>
        <v>-494</v>
      </c>
      <c r="E11" s="136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</row>
    <row r="12" s="107" customFormat="1" ht="15" customHeight="1" spans="1:55">
      <c r="A12" s="133" t="s">
        <v>42</v>
      </c>
      <c r="B12" s="137">
        <v>8623</v>
      </c>
      <c r="C12" s="134">
        <v>11726</v>
      </c>
      <c r="D12" s="135">
        <f t="shared" si="0"/>
        <v>3103</v>
      </c>
      <c r="E12" s="136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</row>
    <row r="13" s="107" customFormat="1" ht="15" customHeight="1" spans="1:55">
      <c r="A13" s="133" t="s">
        <v>43</v>
      </c>
      <c r="B13" s="137">
        <v>1869</v>
      </c>
      <c r="C13" s="134">
        <v>4500</v>
      </c>
      <c r="D13" s="135">
        <f t="shared" si="0"/>
        <v>2631</v>
      </c>
      <c r="E13" s="136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</row>
    <row r="14" s="107" customFormat="1" ht="15" customHeight="1" spans="1:55">
      <c r="A14" s="133" t="s">
        <v>44</v>
      </c>
      <c r="B14" s="137">
        <v>482</v>
      </c>
      <c r="C14" s="134">
        <v>705</v>
      </c>
      <c r="D14" s="135">
        <f t="shared" si="0"/>
        <v>223</v>
      </c>
      <c r="E14" s="136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</row>
    <row r="15" s="107" customFormat="1" ht="15" customHeight="1" spans="1:47">
      <c r="A15" s="133" t="s">
        <v>45</v>
      </c>
      <c r="B15" s="137">
        <v>2707</v>
      </c>
      <c r="C15" s="134">
        <v>2500</v>
      </c>
      <c r="D15" s="135">
        <f t="shared" si="0"/>
        <v>-207</v>
      </c>
      <c r="E15" s="136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</row>
    <row r="16" s="107" customFormat="1" ht="15" customHeight="1" spans="1:5">
      <c r="A16" s="133" t="s">
        <v>46</v>
      </c>
      <c r="B16" s="137">
        <v>3154</v>
      </c>
      <c r="C16" s="134">
        <v>4000</v>
      </c>
      <c r="D16" s="135">
        <f t="shared" si="0"/>
        <v>846</v>
      </c>
      <c r="E16" s="136"/>
    </row>
    <row r="17" s="107" customFormat="1" ht="16.5" customHeight="1" spans="1:5">
      <c r="A17" s="133" t="s">
        <v>47</v>
      </c>
      <c r="B17" s="137">
        <v>915</v>
      </c>
      <c r="C17" s="134">
        <v>1500</v>
      </c>
      <c r="D17" s="135">
        <f t="shared" si="0"/>
        <v>585</v>
      </c>
      <c r="E17" s="136"/>
    </row>
    <row r="18" s="107" customFormat="1" ht="15" customHeight="1" spans="1:5">
      <c r="A18" s="133" t="s">
        <v>48</v>
      </c>
      <c r="B18" s="137">
        <v>4732</v>
      </c>
      <c r="C18" s="134">
        <v>6000</v>
      </c>
      <c r="D18" s="135">
        <f t="shared" si="0"/>
        <v>1268</v>
      </c>
      <c r="E18" s="136"/>
    </row>
    <row r="19" s="107" customFormat="1" ht="15" customHeight="1" spans="1:5">
      <c r="A19" s="133" t="s">
        <v>49</v>
      </c>
      <c r="B19" s="137">
        <v>2216</v>
      </c>
      <c r="C19" s="134">
        <v>2500</v>
      </c>
      <c r="D19" s="135">
        <f t="shared" si="0"/>
        <v>284</v>
      </c>
      <c r="E19" s="136"/>
    </row>
    <row r="20" s="107" customFormat="1" ht="15.75" customHeight="1" spans="1:5">
      <c r="A20" s="133" t="s">
        <v>50</v>
      </c>
      <c r="B20" s="137">
        <v>253</v>
      </c>
      <c r="C20" s="134">
        <v>300</v>
      </c>
      <c r="D20" s="135">
        <f t="shared" si="0"/>
        <v>47</v>
      </c>
      <c r="E20" s="136"/>
    </row>
    <row r="21" s="107" customFormat="1" ht="15" customHeight="1" spans="1:5">
      <c r="A21" s="138" t="s">
        <v>51</v>
      </c>
      <c r="B21" s="131">
        <f>SUM(B10:B20)</f>
        <v>52820</v>
      </c>
      <c r="C21" s="131">
        <f>SUM(C10:C20)</f>
        <v>61231</v>
      </c>
      <c r="D21" s="131">
        <f t="shared" si="0"/>
        <v>8411</v>
      </c>
      <c r="E21" s="132">
        <f>IF(B21=0,,D21/B21*100)</f>
        <v>15.9238924649754</v>
      </c>
    </row>
    <row r="22" s="107" customFormat="1" ht="17.25" customHeight="1" spans="1:5">
      <c r="A22" s="133" t="s">
        <v>52</v>
      </c>
      <c r="B22" s="139">
        <v>13112</v>
      </c>
      <c r="C22" s="139">
        <v>9205</v>
      </c>
      <c r="D22" s="135">
        <f t="shared" si="0"/>
        <v>-3907</v>
      </c>
      <c r="E22" s="136"/>
    </row>
    <row r="23" s="108" customFormat="1" ht="17.25" customHeight="1" spans="1:5">
      <c r="A23" s="133" t="s">
        <v>53</v>
      </c>
      <c r="B23" s="139">
        <v>3060</v>
      </c>
      <c r="C23" s="139">
        <v>3000</v>
      </c>
      <c r="D23" s="135">
        <f t="shared" si="0"/>
        <v>-60</v>
      </c>
      <c r="E23" s="136"/>
    </row>
    <row r="24" s="107" customFormat="1" ht="15" customHeight="1" spans="1:5">
      <c r="A24" s="129" t="s">
        <v>54</v>
      </c>
      <c r="B24" s="130">
        <f>SUM(B25,B28:B34)</f>
        <v>9439</v>
      </c>
      <c r="C24" s="130">
        <f>SUM(C25,C28:C34)</f>
        <v>8924</v>
      </c>
      <c r="D24" s="131">
        <f t="shared" si="0"/>
        <v>-515</v>
      </c>
      <c r="E24" s="132">
        <f>IF(B24=0,,D24/B24*100)</f>
        <v>-5.45608644983579</v>
      </c>
    </row>
    <row r="25" s="107" customFormat="1" ht="15" customHeight="1" spans="1:5">
      <c r="A25" s="140" t="s">
        <v>55</v>
      </c>
      <c r="B25" s="139">
        <v>2077</v>
      </c>
      <c r="C25" s="139">
        <v>3800</v>
      </c>
      <c r="D25" s="135">
        <f t="shared" si="0"/>
        <v>1723</v>
      </c>
      <c r="E25" s="136"/>
    </row>
    <row r="26" s="107" customFormat="1" ht="15" customHeight="1" spans="1:5">
      <c r="A26" s="133" t="s">
        <v>56</v>
      </c>
      <c r="B26" s="139"/>
      <c r="C26" s="139"/>
      <c r="D26" s="135">
        <f t="shared" si="0"/>
        <v>0</v>
      </c>
      <c r="E26" s="136"/>
    </row>
    <row r="27" s="107" customFormat="1" ht="15" customHeight="1" spans="1:5">
      <c r="A27" s="133" t="s">
        <v>57</v>
      </c>
      <c r="B27" s="139"/>
      <c r="C27" s="139"/>
      <c r="D27" s="135">
        <f t="shared" si="0"/>
        <v>0</v>
      </c>
      <c r="E27" s="136"/>
    </row>
    <row r="28" s="107" customFormat="1" ht="15.75" customHeight="1" spans="1:5">
      <c r="A28" s="133" t="s">
        <v>58</v>
      </c>
      <c r="B28" s="139">
        <v>2798</v>
      </c>
      <c r="C28" s="139">
        <v>4000</v>
      </c>
      <c r="D28" s="135">
        <f t="shared" si="0"/>
        <v>1202</v>
      </c>
      <c r="E28" s="136"/>
    </row>
    <row r="29" s="107" customFormat="1" ht="16.5" customHeight="1" spans="1:5">
      <c r="A29" s="133" t="s">
        <v>59</v>
      </c>
      <c r="B29" s="139">
        <v>325</v>
      </c>
      <c r="C29" s="139">
        <v>600</v>
      </c>
      <c r="D29" s="135">
        <f t="shared" si="0"/>
        <v>275</v>
      </c>
      <c r="E29" s="136"/>
    </row>
    <row r="30" s="107" customFormat="1" ht="15" customHeight="1" spans="1:5">
      <c r="A30" s="133" t="s">
        <v>60</v>
      </c>
      <c r="B30" s="139"/>
      <c r="C30" s="139">
        <v>500</v>
      </c>
      <c r="D30" s="135">
        <f t="shared" si="0"/>
        <v>500</v>
      </c>
      <c r="E30" s="136"/>
    </row>
    <row r="31" s="107" customFormat="1" ht="15" customHeight="1" spans="1:5">
      <c r="A31" s="133" t="s">
        <v>61</v>
      </c>
      <c r="B31" s="139">
        <v>1124</v>
      </c>
      <c r="C31" s="139"/>
      <c r="D31" s="135">
        <f t="shared" si="0"/>
        <v>-1124</v>
      </c>
      <c r="E31" s="136"/>
    </row>
    <row r="32" s="107" customFormat="1" ht="15" customHeight="1" spans="1:5">
      <c r="A32" s="133" t="s">
        <v>62</v>
      </c>
      <c r="B32" s="139">
        <v>3104</v>
      </c>
      <c r="C32" s="139"/>
      <c r="D32" s="135"/>
      <c r="E32" s="136"/>
    </row>
    <row r="33" s="107" customFormat="1" ht="15" customHeight="1" spans="1:5">
      <c r="A33" s="133" t="s">
        <v>63</v>
      </c>
      <c r="B33" s="139"/>
      <c r="C33" s="139"/>
      <c r="D33" s="135">
        <f>C33-B33</f>
        <v>0</v>
      </c>
      <c r="E33" s="136"/>
    </row>
    <row r="34" s="107" customFormat="1" ht="15" customHeight="1" spans="1:5">
      <c r="A34" s="133" t="s">
        <v>64</v>
      </c>
      <c r="B34" s="134">
        <v>11</v>
      </c>
      <c r="C34" s="134">
        <v>24</v>
      </c>
      <c r="D34" s="135">
        <f>C34-B34</f>
        <v>13</v>
      </c>
      <c r="E34" s="136"/>
    </row>
    <row r="35" s="107" customFormat="1" ht="15" customHeight="1" spans="1:5">
      <c r="A35" s="141" t="s">
        <v>65</v>
      </c>
      <c r="B35" s="130">
        <f>B9+B24</f>
        <v>78431</v>
      </c>
      <c r="C35" s="130">
        <f>C9+C24</f>
        <v>82360</v>
      </c>
      <c r="D35" s="131">
        <f>C35-B35</f>
        <v>3929</v>
      </c>
      <c r="E35" s="132">
        <f>IF(B35=0,,D35/B35*100)</f>
        <v>5.00949879511928</v>
      </c>
    </row>
    <row r="36" s="107" customFormat="1" ht="15" customHeight="1" spans="1:5">
      <c r="A36" s="142" t="s">
        <v>66</v>
      </c>
      <c r="B36" s="143"/>
      <c r="C36" s="144"/>
      <c r="D36" s="135"/>
      <c r="E36" s="145"/>
    </row>
    <row r="37" s="107" customFormat="1" ht="15" customHeight="1" spans="1:5">
      <c r="A37" s="142" t="s">
        <v>67</v>
      </c>
      <c r="B37" s="143"/>
      <c r="C37" s="144">
        <v>5000</v>
      </c>
      <c r="D37" s="135"/>
      <c r="E37" s="145"/>
    </row>
    <row r="38" s="107" customFormat="1" ht="15" customHeight="1" spans="1:5">
      <c r="A38" s="142" t="s">
        <v>68</v>
      </c>
      <c r="B38" s="143"/>
      <c r="C38" s="144">
        <v>8431</v>
      </c>
      <c r="D38" s="135"/>
      <c r="E38" s="145"/>
    </row>
    <row r="39" s="107" customFormat="1" ht="15" customHeight="1" spans="1:5">
      <c r="A39" s="133" t="s">
        <v>69</v>
      </c>
      <c r="B39" s="143"/>
      <c r="C39" s="144"/>
      <c r="D39" s="135"/>
      <c r="E39" s="145"/>
    </row>
    <row r="40" s="107" customFormat="1" ht="15" customHeight="1" spans="1:5">
      <c r="A40" s="133" t="s">
        <v>70</v>
      </c>
      <c r="B40" s="143"/>
      <c r="C40" s="144"/>
      <c r="D40" s="135"/>
      <c r="E40" s="145"/>
    </row>
    <row r="41" s="107" customFormat="1" ht="15" customHeight="1" spans="1:5">
      <c r="A41" s="146" t="s">
        <v>71</v>
      </c>
      <c r="B41" s="143"/>
      <c r="C41" s="144">
        <v>10500</v>
      </c>
      <c r="D41" s="135"/>
      <c r="E41" s="145"/>
    </row>
    <row r="42" s="107" customFormat="1" ht="15" customHeight="1" spans="1:5">
      <c r="A42" s="146" t="s">
        <v>72</v>
      </c>
      <c r="B42" s="143"/>
      <c r="C42" s="144"/>
      <c r="D42" s="135"/>
      <c r="E42" s="145"/>
    </row>
    <row r="43" s="107" customFormat="1" ht="15" customHeight="1" spans="1:5">
      <c r="A43" s="146" t="s">
        <v>73</v>
      </c>
      <c r="B43" s="143"/>
      <c r="C43" s="144"/>
      <c r="D43" s="135"/>
      <c r="E43" s="145"/>
    </row>
    <row r="44" s="107" customFormat="1" ht="15" customHeight="1" spans="1:5">
      <c r="A44" s="147" t="s">
        <v>74</v>
      </c>
      <c r="B44" s="130">
        <v>75350</v>
      </c>
      <c r="C44" s="130">
        <f>C35+C36+C37+C38+C39+C40-C41-C42-C43</f>
        <v>85291</v>
      </c>
      <c r="D44" s="131">
        <f>C44-B44</f>
        <v>9941</v>
      </c>
      <c r="E44" s="132">
        <f>IF(B44=0,,D44/B44*100)</f>
        <v>13.193098871931</v>
      </c>
    </row>
    <row r="45" ht="15.75" customHeight="1" spans="1:25">
      <c r="A45" s="148"/>
      <c r="B45" s="143"/>
      <c r="C45" s="143"/>
      <c r="D45" s="135"/>
      <c r="E45" s="145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</row>
    <row r="46" ht="15.75" customHeight="1" spans="1:25">
      <c r="A46" s="150" t="s">
        <v>75</v>
      </c>
      <c r="B46" s="130">
        <f>SUM(B47:B50)</f>
        <v>46039</v>
      </c>
      <c r="C46" s="130">
        <f>SUM(C47:C50)</f>
        <v>48339</v>
      </c>
      <c r="D46" s="131">
        <f t="shared" ref="D46:D51" si="1">C46-B46</f>
        <v>2300</v>
      </c>
      <c r="E46" s="132">
        <f>IF(B46=0,,D46/B46*100)</f>
        <v>4.99576446056604</v>
      </c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</row>
    <row r="47" ht="15.75" customHeight="1" spans="1:25">
      <c r="A47" s="151" t="s">
        <v>76</v>
      </c>
      <c r="B47" s="134">
        <v>30011</v>
      </c>
      <c r="C47" s="144">
        <f>C10</f>
        <v>24000</v>
      </c>
      <c r="D47" s="135">
        <f t="shared" si="1"/>
        <v>-6011</v>
      </c>
      <c r="E47" s="136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</row>
    <row r="48" ht="15.75" customHeight="1" spans="1:25">
      <c r="A48" s="151" t="s">
        <v>77</v>
      </c>
      <c r="B48" s="134">
        <v>286</v>
      </c>
      <c r="C48" s="144"/>
      <c r="D48" s="135">
        <f t="shared" si="1"/>
        <v>-286</v>
      </c>
      <c r="E48" s="136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</row>
    <row r="49" ht="15.75" customHeight="1" spans="1:25">
      <c r="A49" s="151" t="s">
        <v>78</v>
      </c>
      <c r="B49" s="134">
        <v>4</v>
      </c>
      <c r="C49" s="144"/>
      <c r="D49" s="135">
        <f t="shared" si="1"/>
        <v>-4</v>
      </c>
      <c r="E49" s="136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</row>
    <row r="50" ht="15.75" customHeight="1" spans="1:25">
      <c r="A50" s="151" t="s">
        <v>79</v>
      </c>
      <c r="B50" s="134">
        <v>15738</v>
      </c>
      <c r="C50" s="144">
        <f>SUM(C12:C13)*1.5</f>
        <v>24339</v>
      </c>
      <c r="D50" s="135">
        <f t="shared" si="1"/>
        <v>8601</v>
      </c>
      <c r="E50" s="136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</row>
    <row r="51" ht="15.75" customHeight="1" spans="1:25">
      <c r="A51" s="150" t="s">
        <v>80</v>
      </c>
      <c r="B51" s="130">
        <f>B35+B46</f>
        <v>124470</v>
      </c>
      <c r="C51" s="130">
        <f>C35+C46</f>
        <v>130699</v>
      </c>
      <c r="D51" s="131">
        <f t="shared" si="1"/>
        <v>6229</v>
      </c>
      <c r="E51" s="132">
        <f>IF(B51=0,,D51/B51*100)</f>
        <v>5.00441873543826</v>
      </c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</row>
    <row r="52" ht="15" customHeight="1" spans="1:25">
      <c r="A52" s="149"/>
      <c r="B52" s="152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</row>
    <row r="53" ht="15" customHeight="1" spans="1:12">
      <c r="A53" s="149"/>
      <c r="B53" s="152"/>
      <c r="F53" s="149"/>
      <c r="G53" s="149"/>
      <c r="H53" s="149"/>
      <c r="I53" s="149"/>
      <c r="J53" s="149"/>
      <c r="K53" s="149"/>
      <c r="L53" s="149"/>
    </row>
    <row r="54" ht="15" customHeight="1" spans="1:12">
      <c r="A54" s="149"/>
      <c r="B54" s="152"/>
      <c r="F54" s="149"/>
      <c r="G54" s="149"/>
      <c r="H54" s="149"/>
      <c r="I54" s="149"/>
      <c r="J54" s="149"/>
      <c r="K54" s="149"/>
      <c r="L54" s="149"/>
    </row>
    <row r="55" ht="15" customHeight="1" spans="1:12">
      <c r="A55" s="149"/>
      <c r="B55" s="152"/>
      <c r="F55" s="149"/>
      <c r="G55" s="149"/>
      <c r="H55" s="149"/>
      <c r="I55" s="149"/>
      <c r="J55" s="149"/>
      <c r="K55" s="149"/>
      <c r="L55" s="149"/>
    </row>
    <row r="56" ht="15" customHeight="1" spans="1:12">
      <c r="A56" s="149"/>
      <c r="B56" s="152"/>
      <c r="F56" s="149"/>
      <c r="G56" s="149"/>
      <c r="H56" s="149"/>
      <c r="I56" s="149"/>
      <c r="J56" s="149"/>
      <c r="K56" s="149"/>
      <c r="L56" s="149"/>
    </row>
    <row r="57" ht="15" customHeight="1" spans="1:12">
      <c r="A57" s="149"/>
      <c r="B57" s="152"/>
      <c r="F57" s="149"/>
      <c r="G57" s="149"/>
      <c r="H57" s="149"/>
      <c r="I57" s="149"/>
      <c r="J57" s="149"/>
      <c r="K57" s="149"/>
      <c r="L57" s="149"/>
    </row>
    <row r="58" ht="15" customHeight="1" spans="1:12">
      <c r="A58" s="149"/>
      <c r="B58" s="152"/>
      <c r="F58" s="149"/>
      <c r="G58" s="149"/>
      <c r="H58" s="149"/>
      <c r="I58" s="149"/>
      <c r="J58" s="149"/>
      <c r="K58" s="149"/>
      <c r="L58" s="149"/>
    </row>
    <row r="59" ht="15" customHeight="1" spans="1:12">
      <c r="A59" s="149"/>
      <c r="B59" s="152"/>
      <c r="F59" s="149"/>
      <c r="G59" s="149"/>
      <c r="H59" s="149"/>
      <c r="I59" s="149"/>
      <c r="J59" s="149"/>
      <c r="K59" s="149"/>
      <c r="L59" s="149"/>
    </row>
    <row r="60" ht="15" customHeight="1" spans="1:25">
      <c r="A60" s="149"/>
      <c r="B60" s="152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</row>
    <row r="61" ht="15" customHeight="1" spans="1:25">
      <c r="A61" s="149"/>
      <c r="B61" s="152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</row>
    <row r="62" ht="15" customHeight="1" spans="1:25">
      <c r="A62" s="149"/>
      <c r="B62" s="152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</row>
    <row r="63" ht="15" customHeight="1" spans="1:25">
      <c r="A63" s="149"/>
      <c r="B63" s="152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</row>
    <row r="64" ht="15" customHeight="1" spans="1:25">
      <c r="A64" s="149"/>
      <c r="B64" s="152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</row>
    <row r="65" ht="15" customHeight="1" spans="1:25">
      <c r="A65" s="149"/>
      <c r="B65" s="152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</row>
    <row r="66" ht="15" customHeight="1" spans="1:25">
      <c r="A66" s="149"/>
      <c r="B66" s="152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</row>
    <row r="67" ht="15" customHeight="1" spans="1:25">
      <c r="A67" s="149"/>
      <c r="B67" s="152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</row>
    <row r="68" ht="15" customHeight="1" spans="1:25">
      <c r="A68" s="149"/>
      <c r="B68" s="152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</row>
    <row r="69" ht="15" customHeight="1" spans="1:25">
      <c r="A69" s="149"/>
      <c r="B69" s="152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</row>
    <row r="70" ht="15" customHeight="1" spans="1:25">
      <c r="A70" s="149"/>
      <c r="B70" s="152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</row>
    <row r="71" ht="15" customHeight="1" spans="1:25">
      <c r="A71" s="149"/>
      <c r="B71" s="152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</row>
    <row r="72" ht="15" customHeight="1" spans="1:25">
      <c r="A72" s="149"/>
      <c r="B72" s="152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</row>
    <row r="73" ht="15" customHeight="1" spans="1:25">
      <c r="A73" s="149"/>
      <c r="B73" s="152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</row>
    <row r="74" ht="15" customHeight="1" spans="1:25">
      <c r="A74" s="149"/>
      <c r="B74" s="152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</row>
    <row r="75" ht="15" customHeight="1" spans="1:25">
      <c r="A75" s="149"/>
      <c r="B75" s="152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</row>
    <row r="76" ht="15" customHeight="1" spans="1:25">
      <c r="A76" s="149"/>
      <c r="B76" s="152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</row>
    <row r="77" ht="15" customHeight="1" spans="1:25">
      <c r="A77" s="149"/>
      <c r="B77" s="152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</row>
    <row r="78" ht="15" customHeight="1" spans="1:25">
      <c r="A78" s="149"/>
      <c r="B78" s="152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</row>
    <row r="79" ht="15" customHeight="1" spans="1:25">
      <c r="A79" s="149"/>
      <c r="B79" s="152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</row>
    <row r="80" ht="15" customHeight="1" spans="1:25">
      <c r="A80" s="149"/>
      <c r="B80" s="152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</row>
    <row r="81" ht="15" customHeight="1" spans="1:25">
      <c r="A81" s="149"/>
      <c r="B81" s="152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</row>
    <row r="82" ht="15" customHeight="1" spans="1:25">
      <c r="A82" s="149"/>
      <c r="B82" s="152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</row>
    <row r="83" ht="15" customHeight="1" spans="1:25">
      <c r="A83" s="149"/>
      <c r="B83" s="152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</row>
    <row r="84" ht="15" customHeight="1" spans="1:25">
      <c r="A84" s="149"/>
      <c r="B84" s="152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</row>
    <row r="85" ht="13.5" customHeight="1" spans="1:25">
      <c r="A85" s="149"/>
      <c r="B85" s="152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</row>
    <row r="86" ht="13.5" customHeight="1" spans="1:25">
      <c r="A86" s="149"/>
      <c r="B86" s="152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</row>
    <row r="87" ht="13.5" customHeight="1" spans="1:25">
      <c r="A87" s="149"/>
      <c r="B87" s="152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</row>
    <row r="88" ht="13.5" customHeight="1" spans="1:25">
      <c r="A88" s="149"/>
      <c r="B88" s="152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</row>
    <row r="89" ht="13.5" customHeight="1" spans="1:25">
      <c r="A89" s="149"/>
      <c r="B89" s="152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</row>
    <row r="90" ht="13.5" customHeight="1" spans="1:25">
      <c r="A90" s="149"/>
      <c r="B90" s="152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</row>
    <row r="91" ht="13.5" customHeight="1" spans="1:25">
      <c r="A91" s="149"/>
      <c r="B91" s="152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</row>
    <row r="92" ht="13.5" customHeight="1" spans="1:25">
      <c r="A92" s="149"/>
      <c r="B92" s="152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</row>
    <row r="93" ht="13.5" customHeight="1" spans="1:25">
      <c r="A93" s="149"/>
      <c r="B93" s="152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  <c r="Y93" s="149"/>
    </row>
    <row r="94" ht="13.5" customHeight="1" spans="1:25">
      <c r="A94" s="149"/>
      <c r="B94" s="152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  <c r="Y94" s="149"/>
    </row>
    <row r="95" ht="13.5" customHeight="1" spans="1:25">
      <c r="A95" s="149"/>
      <c r="B95" s="152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  <c r="Y95" s="149"/>
    </row>
    <row r="96" ht="13.5" customHeight="1" spans="1:25">
      <c r="A96" s="149"/>
      <c r="B96" s="152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  <c r="Y96" s="149"/>
    </row>
    <row r="97" ht="13.5" customHeight="1" spans="1:25">
      <c r="A97" s="149"/>
      <c r="B97" s="152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  <c r="Y97" s="149"/>
    </row>
    <row r="98" ht="13.5" customHeight="1" spans="1:25">
      <c r="A98" s="149"/>
      <c r="B98" s="152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  <c r="Y98" s="149"/>
    </row>
    <row r="99" ht="13.5" customHeight="1" spans="1:25">
      <c r="A99" s="149"/>
      <c r="B99" s="152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  <c r="Y99" s="149"/>
    </row>
    <row r="100" ht="13.5" customHeight="1" spans="1:25">
      <c r="A100" s="149"/>
      <c r="B100" s="152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</row>
    <row r="101" ht="13.5" customHeight="1" spans="1:25">
      <c r="A101" s="149"/>
      <c r="B101" s="152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</row>
    <row r="102" ht="13.5" customHeight="1" spans="1:25">
      <c r="A102" s="149"/>
      <c r="B102" s="152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  <c r="Y102" s="149"/>
    </row>
    <row r="103" ht="13.5" customHeight="1" spans="1:25">
      <c r="A103" s="149"/>
      <c r="B103" s="152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</row>
    <row r="104" ht="13.5" customHeight="1" spans="1:25">
      <c r="A104" s="149"/>
      <c r="B104" s="152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</row>
    <row r="105" ht="13.5" customHeight="1" spans="1:25">
      <c r="A105" s="149"/>
      <c r="B105" s="152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149"/>
      <c r="X105" s="149"/>
      <c r="Y105" s="149"/>
    </row>
    <row r="106" ht="13.5" customHeight="1" spans="1:25">
      <c r="A106" s="149"/>
      <c r="B106" s="152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  <c r="Y106" s="149"/>
    </row>
    <row r="107" ht="13.5" customHeight="1" spans="1:25">
      <c r="A107" s="149"/>
      <c r="B107" s="152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  <c r="X107" s="149"/>
      <c r="Y107" s="149"/>
    </row>
    <row r="108" ht="13.5" customHeight="1" spans="1:25">
      <c r="A108" s="149"/>
      <c r="B108" s="152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  <c r="U108" s="149"/>
      <c r="V108" s="149"/>
      <c r="W108" s="149"/>
      <c r="X108" s="149"/>
      <c r="Y108" s="149"/>
    </row>
    <row r="109" ht="13.5" customHeight="1" spans="1:25">
      <c r="A109" s="149"/>
      <c r="B109" s="152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  <c r="X109" s="149"/>
      <c r="Y109" s="149"/>
    </row>
    <row r="110" ht="13.5" customHeight="1" spans="1:25">
      <c r="A110" s="149"/>
      <c r="B110" s="152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49"/>
      <c r="U110" s="149"/>
      <c r="V110" s="149"/>
      <c r="W110" s="149"/>
      <c r="X110" s="149"/>
      <c r="Y110" s="149"/>
    </row>
    <row r="111" ht="13.5" customHeight="1" spans="1:25">
      <c r="A111" s="149"/>
      <c r="B111" s="152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  <c r="X111" s="149"/>
      <c r="Y111" s="149"/>
    </row>
    <row r="112" ht="13.5" customHeight="1" spans="1:25">
      <c r="A112" s="149"/>
      <c r="B112" s="152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  <c r="T112" s="149"/>
      <c r="U112" s="149"/>
      <c r="V112" s="149"/>
      <c r="W112" s="149"/>
      <c r="X112" s="149"/>
      <c r="Y112" s="149"/>
    </row>
    <row r="113" ht="13.5" customHeight="1" spans="1:25">
      <c r="A113" s="149"/>
      <c r="B113" s="152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  <c r="T113" s="149"/>
      <c r="U113" s="149"/>
      <c r="V113" s="149"/>
      <c r="W113" s="149"/>
      <c r="X113" s="149"/>
      <c r="Y113" s="149"/>
    </row>
    <row r="114" ht="13.5" customHeight="1" spans="1:25">
      <c r="A114" s="149"/>
      <c r="B114" s="152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  <c r="X114" s="149"/>
      <c r="Y114" s="149"/>
    </row>
    <row r="115" ht="13.5" customHeight="1" spans="1:2">
      <c r="A115" s="149"/>
      <c r="B115" s="152"/>
    </row>
    <row r="116" ht="13.5" customHeight="1" spans="1:2">
      <c r="A116" s="149"/>
      <c r="B116" s="152"/>
    </row>
    <row r="117" ht="13.5" customHeight="1" spans="1:2">
      <c r="A117" s="149"/>
      <c r="B117" s="152"/>
    </row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</sheetData>
  <mergeCells count="7">
    <mergeCell ref="C6:E6"/>
    <mergeCell ref="A6:A8"/>
    <mergeCell ref="B6:B8"/>
    <mergeCell ref="C7:C8"/>
    <mergeCell ref="D7:D8"/>
    <mergeCell ref="E7:E8"/>
    <mergeCell ref="A2:E4"/>
  </mergeCells>
  <printOptions horizontalCentered="1"/>
  <pageMargins left="0.75" right="0.75" top="0.788888888888889" bottom="0.788888888888889" header="0.509027777777778" footer="0.509027777777778"/>
  <pageSetup paperSize="8" scale="93" orientation="landscape" horizontalDpi="600" verticalDpi="600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2"/>
  <sheetViews>
    <sheetView topLeftCell="A243" workbookViewId="0">
      <selection activeCell="G266" sqref="G266"/>
    </sheetView>
  </sheetViews>
  <sheetFormatPr defaultColWidth="9.33333333333333" defaultRowHeight="11.25"/>
  <cols>
    <col min="1" max="1" width="30.6666666666667" style="81" customWidth="1"/>
    <col min="2" max="3" width="16.8333333333333" style="82" customWidth="1"/>
    <col min="4" max="4" width="16.8333333333333" style="83" customWidth="1"/>
    <col min="5" max="6" width="16.8333333333333" style="82" customWidth="1"/>
    <col min="7" max="7" width="16.8333333333333" style="83" customWidth="1"/>
    <col min="8" max="11" width="16.8333333333333" style="82" customWidth="1"/>
  </cols>
  <sheetData>
    <row r="1" s="78" customFormat="1" ht="14.25" spans="1:11">
      <c r="A1" s="84" t="s">
        <v>81</v>
      </c>
      <c r="B1" s="85"/>
      <c r="C1" s="85"/>
      <c r="D1" s="86"/>
      <c r="E1" s="85"/>
      <c r="F1" s="85"/>
      <c r="G1" s="86"/>
      <c r="H1" s="85"/>
      <c r="I1" s="97"/>
      <c r="J1" s="97"/>
      <c r="K1" s="97"/>
    </row>
    <row r="2" s="78" customFormat="1" ht="22.5" spans="1:11">
      <c r="A2" s="87" t="s">
        <v>82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="78" customFormat="1" ht="14.25" spans="1:11">
      <c r="A3" s="89"/>
      <c r="B3" s="85"/>
      <c r="C3" s="85"/>
      <c r="D3" s="86"/>
      <c r="E3" s="85"/>
      <c r="F3" s="85"/>
      <c r="G3" s="86"/>
      <c r="H3" s="85"/>
      <c r="I3" s="97"/>
      <c r="J3" s="98" t="s">
        <v>83</v>
      </c>
      <c r="K3" s="97"/>
    </row>
    <row r="4" s="78" customFormat="1" ht="21" customHeight="1" spans="1:11">
      <c r="A4" s="90" t="s">
        <v>84</v>
      </c>
      <c r="B4" s="91" t="s">
        <v>85</v>
      </c>
      <c r="C4" s="91"/>
      <c r="D4" s="91"/>
      <c r="E4" s="91" t="s">
        <v>86</v>
      </c>
      <c r="F4" s="91"/>
      <c r="G4" s="91"/>
      <c r="H4" s="91" t="s">
        <v>37</v>
      </c>
      <c r="I4" s="91"/>
      <c r="J4" s="91"/>
      <c r="K4" s="91" t="s">
        <v>87</v>
      </c>
    </row>
    <row r="5" s="78" customFormat="1" ht="14" customHeight="1" spans="1:11">
      <c r="A5" s="90"/>
      <c r="B5" s="91" t="s">
        <v>88</v>
      </c>
      <c r="C5" s="91" t="s">
        <v>89</v>
      </c>
      <c r="D5" s="91" t="s">
        <v>90</v>
      </c>
      <c r="E5" s="91" t="s">
        <v>88</v>
      </c>
      <c r="F5" s="91" t="s">
        <v>89</v>
      </c>
      <c r="G5" s="91" t="s">
        <v>90</v>
      </c>
      <c r="H5" s="91" t="s">
        <v>88</v>
      </c>
      <c r="I5" s="91" t="s">
        <v>89</v>
      </c>
      <c r="J5" s="91" t="s">
        <v>90</v>
      </c>
      <c r="K5" s="91"/>
    </row>
    <row r="6" s="78" customFormat="1" ht="14" customHeight="1" spans="1:11">
      <c r="A6" s="90"/>
      <c r="B6" s="91"/>
      <c r="C6" s="91"/>
      <c r="D6" s="91"/>
      <c r="E6" s="91"/>
      <c r="F6" s="91"/>
      <c r="G6" s="91"/>
      <c r="H6" s="91"/>
      <c r="I6" s="91"/>
      <c r="J6" s="91"/>
      <c r="K6" s="91"/>
    </row>
    <row r="7" s="79" customFormat="1" ht="20" customHeight="1" spans="1:11">
      <c r="A7" s="92" t="s">
        <v>90</v>
      </c>
      <c r="B7" s="93">
        <v>36485</v>
      </c>
      <c r="C7" s="93">
        <v>54925</v>
      </c>
      <c r="D7" s="93">
        <v>91410</v>
      </c>
      <c r="E7" s="93">
        <v>50179.77</v>
      </c>
      <c r="F7" s="93">
        <v>35111.15</v>
      </c>
      <c r="G7" s="93">
        <v>85290.92</v>
      </c>
      <c r="H7" s="93">
        <v>13694.77</v>
      </c>
      <c r="I7" s="93">
        <v>-19813.85</v>
      </c>
      <c r="J7" s="93">
        <v>-6119.07999999999</v>
      </c>
      <c r="K7" s="99">
        <v>-6.7</v>
      </c>
    </row>
    <row r="8" s="80" customFormat="1" ht="20" customHeight="1" spans="1:11">
      <c r="A8" s="94" t="s">
        <v>91</v>
      </c>
      <c r="B8" s="95">
        <v>2484</v>
      </c>
      <c r="C8" s="95">
        <v>2657</v>
      </c>
      <c r="D8" s="95">
        <v>5141</v>
      </c>
      <c r="E8" s="95">
        <v>4776.95</v>
      </c>
      <c r="F8" s="95">
        <v>3898.15</v>
      </c>
      <c r="G8" s="95">
        <v>8675.1</v>
      </c>
      <c r="H8" s="95">
        <v>2292.95</v>
      </c>
      <c r="I8" s="95">
        <v>1241.15</v>
      </c>
      <c r="J8" s="95">
        <v>3534.1</v>
      </c>
      <c r="K8" s="95"/>
    </row>
    <row r="9" s="80" customFormat="1" ht="31" customHeight="1" spans="1:11">
      <c r="A9" s="94" t="s">
        <v>92</v>
      </c>
      <c r="B9" s="101">
        <v>563</v>
      </c>
      <c r="C9" s="101">
        <v>1310</v>
      </c>
      <c r="D9" s="101">
        <v>1873</v>
      </c>
      <c r="E9" s="101">
        <v>2657.39</v>
      </c>
      <c r="F9" s="101">
        <v>1785</v>
      </c>
      <c r="G9" s="101">
        <v>4442.39</v>
      </c>
      <c r="H9" s="101">
        <v>2094.39</v>
      </c>
      <c r="I9" s="101">
        <v>475</v>
      </c>
      <c r="J9" s="101">
        <v>2569.39</v>
      </c>
      <c r="K9" s="95"/>
    </row>
    <row r="10" s="78" customFormat="1" ht="20" customHeight="1" spans="1:11">
      <c r="A10" s="102" t="s">
        <v>93</v>
      </c>
      <c r="B10" s="101">
        <v>417</v>
      </c>
      <c r="C10" s="101"/>
      <c r="D10" s="101">
        <v>417</v>
      </c>
      <c r="E10" s="101">
        <v>2441.78</v>
      </c>
      <c r="F10" s="101"/>
      <c r="G10" s="101">
        <v>2441.78</v>
      </c>
      <c r="H10" s="101">
        <v>2024.78</v>
      </c>
      <c r="I10" s="101">
        <v>0</v>
      </c>
      <c r="J10" s="101">
        <v>2024.78</v>
      </c>
      <c r="K10" s="101"/>
    </row>
    <row r="11" s="78" customFormat="1" ht="20" customHeight="1" spans="1:11">
      <c r="A11" s="102" t="s">
        <v>94</v>
      </c>
      <c r="B11" s="101"/>
      <c r="C11" s="101">
        <v>1310</v>
      </c>
      <c r="D11" s="101">
        <v>1310</v>
      </c>
      <c r="E11" s="101"/>
      <c r="F11" s="101">
        <v>1740</v>
      </c>
      <c r="G11" s="101">
        <v>1740</v>
      </c>
      <c r="H11" s="101">
        <v>0</v>
      </c>
      <c r="I11" s="101">
        <v>430</v>
      </c>
      <c r="J11" s="101">
        <v>430</v>
      </c>
      <c r="K11" s="101"/>
    </row>
    <row r="12" s="78" customFormat="1" ht="20" customHeight="1" spans="1:11">
      <c r="A12" s="102" t="s">
        <v>95</v>
      </c>
      <c r="B12" s="101"/>
      <c r="C12" s="101"/>
      <c r="D12" s="101">
        <v>0</v>
      </c>
      <c r="E12" s="101"/>
      <c r="F12" s="101">
        <v>45</v>
      </c>
      <c r="G12" s="101">
        <v>45</v>
      </c>
      <c r="H12" s="101">
        <v>0</v>
      </c>
      <c r="I12" s="101">
        <v>45</v>
      </c>
      <c r="J12" s="101">
        <v>45</v>
      </c>
      <c r="K12" s="101"/>
    </row>
    <row r="13" s="78" customFormat="1" ht="20" customHeight="1" spans="1:11">
      <c r="A13" s="102" t="s">
        <v>96</v>
      </c>
      <c r="B13" s="101">
        <v>146</v>
      </c>
      <c r="C13" s="101"/>
      <c r="D13" s="101">
        <v>146</v>
      </c>
      <c r="E13" s="101">
        <v>215.61</v>
      </c>
      <c r="F13" s="101"/>
      <c r="G13" s="101">
        <v>215.61</v>
      </c>
      <c r="H13" s="101">
        <v>69.61</v>
      </c>
      <c r="I13" s="101">
        <v>0</v>
      </c>
      <c r="J13" s="101">
        <v>69.61</v>
      </c>
      <c r="K13" s="101"/>
    </row>
    <row r="14" s="78" customFormat="1" ht="20" customHeight="1" spans="1:11">
      <c r="A14" s="94" t="s">
        <v>97</v>
      </c>
      <c r="B14" s="101">
        <v>314</v>
      </c>
      <c r="C14" s="101">
        <v>0</v>
      </c>
      <c r="D14" s="101">
        <v>314</v>
      </c>
      <c r="E14" s="101">
        <v>84</v>
      </c>
      <c r="F14" s="101">
        <v>0</v>
      </c>
      <c r="G14" s="101">
        <v>84</v>
      </c>
      <c r="H14" s="101">
        <v>-230</v>
      </c>
      <c r="I14" s="101">
        <v>0</v>
      </c>
      <c r="J14" s="101">
        <v>-230</v>
      </c>
      <c r="K14" s="101"/>
    </row>
    <row r="15" s="78" customFormat="1" ht="20" customHeight="1" spans="1:11">
      <c r="A15" s="102" t="s">
        <v>93</v>
      </c>
      <c r="B15" s="101">
        <v>150</v>
      </c>
      <c r="C15" s="101"/>
      <c r="D15" s="101">
        <v>150</v>
      </c>
      <c r="E15" s="101">
        <v>6</v>
      </c>
      <c r="F15" s="101"/>
      <c r="G15" s="101">
        <v>6</v>
      </c>
      <c r="H15" s="101">
        <v>-144</v>
      </c>
      <c r="I15" s="101">
        <v>0</v>
      </c>
      <c r="J15" s="101">
        <v>-144</v>
      </c>
      <c r="K15" s="101"/>
    </row>
    <row r="16" s="78" customFormat="1" ht="20" customHeight="1" spans="1:11">
      <c r="A16" s="102" t="s">
        <v>96</v>
      </c>
      <c r="B16" s="101">
        <v>164</v>
      </c>
      <c r="C16" s="101"/>
      <c r="D16" s="101">
        <v>164</v>
      </c>
      <c r="E16" s="101">
        <v>78</v>
      </c>
      <c r="F16" s="101"/>
      <c r="G16" s="101">
        <v>78</v>
      </c>
      <c r="H16" s="101">
        <v>-86</v>
      </c>
      <c r="I16" s="101">
        <v>0</v>
      </c>
      <c r="J16" s="101">
        <v>-86</v>
      </c>
      <c r="K16" s="101"/>
    </row>
    <row r="17" s="78" customFormat="1" ht="20" customHeight="1" spans="1:11">
      <c r="A17" s="94" t="s">
        <v>98</v>
      </c>
      <c r="B17" s="101">
        <v>0</v>
      </c>
      <c r="C17" s="101">
        <v>0</v>
      </c>
      <c r="D17" s="101">
        <v>0</v>
      </c>
      <c r="E17" s="101">
        <v>0</v>
      </c>
      <c r="F17" s="101">
        <v>80</v>
      </c>
      <c r="G17" s="101">
        <v>80</v>
      </c>
      <c r="H17" s="101">
        <v>0</v>
      </c>
      <c r="I17" s="101">
        <v>80</v>
      </c>
      <c r="J17" s="101">
        <v>80</v>
      </c>
      <c r="K17" s="101"/>
    </row>
    <row r="18" s="78" customFormat="1" ht="20" customHeight="1" spans="1:11">
      <c r="A18" s="102" t="s">
        <v>99</v>
      </c>
      <c r="B18" s="101"/>
      <c r="C18" s="101"/>
      <c r="D18" s="101">
        <v>0</v>
      </c>
      <c r="E18" s="101"/>
      <c r="F18" s="101">
        <v>80</v>
      </c>
      <c r="G18" s="101">
        <v>80</v>
      </c>
      <c r="H18" s="101">
        <v>0</v>
      </c>
      <c r="I18" s="101">
        <v>80</v>
      </c>
      <c r="J18" s="101">
        <v>80</v>
      </c>
      <c r="K18" s="101"/>
    </row>
    <row r="19" s="78" customFormat="1" ht="20" customHeight="1" spans="1:11">
      <c r="A19" s="94" t="s">
        <v>100</v>
      </c>
      <c r="B19" s="101">
        <v>323</v>
      </c>
      <c r="C19" s="101">
        <v>0</v>
      </c>
      <c r="D19" s="101">
        <v>323</v>
      </c>
      <c r="E19" s="101">
        <v>281</v>
      </c>
      <c r="F19" s="101">
        <v>25</v>
      </c>
      <c r="G19" s="101">
        <v>306</v>
      </c>
      <c r="H19" s="101">
        <v>-42</v>
      </c>
      <c r="I19" s="101">
        <v>25</v>
      </c>
      <c r="J19" s="101">
        <v>-17</v>
      </c>
      <c r="K19" s="101"/>
    </row>
    <row r="20" s="78" customFormat="1" ht="20" customHeight="1" spans="1:11">
      <c r="A20" s="102" t="s">
        <v>93</v>
      </c>
      <c r="B20" s="101">
        <v>133</v>
      </c>
      <c r="C20" s="101"/>
      <c r="D20" s="101">
        <v>133</v>
      </c>
      <c r="E20" s="101">
        <v>101</v>
      </c>
      <c r="F20" s="101"/>
      <c r="G20" s="101">
        <v>101</v>
      </c>
      <c r="H20" s="101">
        <v>-32</v>
      </c>
      <c r="I20" s="101">
        <v>0</v>
      </c>
      <c r="J20" s="101">
        <v>-32</v>
      </c>
      <c r="K20" s="101"/>
    </row>
    <row r="21" s="78" customFormat="1" ht="20" customHeight="1" spans="1:11">
      <c r="A21" s="102" t="s">
        <v>96</v>
      </c>
      <c r="B21" s="101">
        <v>190</v>
      </c>
      <c r="C21" s="101"/>
      <c r="D21" s="101">
        <v>190</v>
      </c>
      <c r="E21" s="101">
        <v>180</v>
      </c>
      <c r="F21" s="101"/>
      <c r="G21" s="101">
        <v>180</v>
      </c>
      <c r="H21" s="101">
        <v>-10</v>
      </c>
      <c r="I21" s="101">
        <v>0</v>
      </c>
      <c r="J21" s="101">
        <v>-10</v>
      </c>
      <c r="K21" s="101"/>
    </row>
    <row r="22" s="78" customFormat="1" ht="20" customHeight="1" spans="1:11">
      <c r="A22" s="102" t="s">
        <v>101</v>
      </c>
      <c r="B22" s="101"/>
      <c r="C22" s="101"/>
      <c r="D22" s="101">
        <v>0</v>
      </c>
      <c r="E22" s="101"/>
      <c r="F22" s="101">
        <v>25</v>
      </c>
      <c r="G22" s="101">
        <v>25</v>
      </c>
      <c r="H22" s="101">
        <v>0</v>
      </c>
      <c r="I22" s="101">
        <v>25</v>
      </c>
      <c r="J22" s="101">
        <v>25</v>
      </c>
      <c r="K22" s="101"/>
    </row>
    <row r="23" s="78" customFormat="1" ht="20" customHeight="1" spans="1:11">
      <c r="A23" s="94" t="s">
        <v>102</v>
      </c>
      <c r="B23" s="101">
        <v>0</v>
      </c>
      <c r="C23" s="101">
        <v>65</v>
      </c>
      <c r="D23" s="101">
        <v>65</v>
      </c>
      <c r="E23" s="101">
        <v>0</v>
      </c>
      <c r="F23" s="101">
        <v>0</v>
      </c>
      <c r="G23" s="101">
        <v>0</v>
      </c>
      <c r="H23" s="101">
        <v>0</v>
      </c>
      <c r="I23" s="101">
        <v>-65</v>
      </c>
      <c r="J23" s="101">
        <v>-65</v>
      </c>
      <c r="K23" s="101"/>
    </row>
    <row r="24" s="78" customFormat="1" ht="20" customHeight="1" spans="1:11">
      <c r="A24" s="102" t="s">
        <v>103</v>
      </c>
      <c r="B24" s="101"/>
      <c r="C24" s="101">
        <v>65</v>
      </c>
      <c r="D24" s="101">
        <v>65</v>
      </c>
      <c r="E24" s="101"/>
      <c r="F24" s="101"/>
      <c r="G24" s="101">
        <v>0</v>
      </c>
      <c r="H24" s="101">
        <v>0</v>
      </c>
      <c r="I24" s="101">
        <v>-65</v>
      </c>
      <c r="J24" s="101">
        <v>-65</v>
      </c>
      <c r="K24" s="101"/>
    </row>
    <row r="25" s="78" customFormat="1" ht="20" customHeight="1" spans="1:11">
      <c r="A25" s="94" t="s">
        <v>104</v>
      </c>
      <c r="B25" s="101">
        <v>28</v>
      </c>
      <c r="C25" s="101">
        <v>0</v>
      </c>
      <c r="D25" s="101">
        <v>28</v>
      </c>
      <c r="E25" s="101">
        <v>48.3</v>
      </c>
      <c r="F25" s="101">
        <v>45</v>
      </c>
      <c r="G25" s="101">
        <v>93.3</v>
      </c>
      <c r="H25" s="101">
        <v>20.3</v>
      </c>
      <c r="I25" s="101">
        <v>45</v>
      </c>
      <c r="J25" s="101">
        <v>65.3</v>
      </c>
      <c r="K25" s="101"/>
    </row>
    <row r="26" s="78" customFormat="1" ht="20" customHeight="1" spans="1:11">
      <c r="A26" s="102" t="s">
        <v>105</v>
      </c>
      <c r="B26" s="101"/>
      <c r="C26" s="101"/>
      <c r="D26" s="101">
        <v>0</v>
      </c>
      <c r="E26" s="101"/>
      <c r="F26" s="101">
        <v>45</v>
      </c>
      <c r="G26" s="101">
        <v>45</v>
      </c>
      <c r="H26" s="101">
        <v>0</v>
      </c>
      <c r="I26" s="101">
        <v>45</v>
      </c>
      <c r="J26" s="101">
        <v>45</v>
      </c>
      <c r="K26" s="101"/>
    </row>
    <row r="27" s="78" customFormat="1" ht="20" customHeight="1" spans="1:11">
      <c r="A27" s="102" t="s">
        <v>96</v>
      </c>
      <c r="B27" s="101">
        <v>28</v>
      </c>
      <c r="C27" s="101"/>
      <c r="D27" s="101">
        <v>28</v>
      </c>
      <c r="E27" s="101">
        <v>48.3</v>
      </c>
      <c r="F27" s="101"/>
      <c r="G27" s="101">
        <v>48.3</v>
      </c>
      <c r="H27" s="101">
        <v>20.3</v>
      </c>
      <c r="I27" s="101">
        <v>0</v>
      </c>
      <c r="J27" s="101">
        <v>20.3</v>
      </c>
      <c r="K27" s="101"/>
    </row>
    <row r="28" s="78" customFormat="1" ht="20" customHeight="1" spans="1:11">
      <c r="A28" s="94" t="s">
        <v>106</v>
      </c>
      <c r="B28" s="101">
        <v>107</v>
      </c>
      <c r="C28" s="101">
        <v>100</v>
      </c>
      <c r="D28" s="101">
        <v>207</v>
      </c>
      <c r="E28" s="101">
        <v>79</v>
      </c>
      <c r="F28" s="101">
        <v>322.15</v>
      </c>
      <c r="G28" s="101">
        <v>401.15</v>
      </c>
      <c r="H28" s="101">
        <v>-28</v>
      </c>
      <c r="I28" s="101">
        <v>222.15</v>
      </c>
      <c r="J28" s="101">
        <v>194.15</v>
      </c>
      <c r="K28" s="101"/>
    </row>
    <row r="29" s="78" customFormat="1" ht="20" customHeight="1" spans="1:11">
      <c r="A29" s="102" t="s">
        <v>107</v>
      </c>
      <c r="B29" s="101"/>
      <c r="C29" s="101"/>
      <c r="D29" s="101">
        <v>0</v>
      </c>
      <c r="E29" s="101"/>
      <c r="F29" s="101">
        <v>2</v>
      </c>
      <c r="G29" s="101">
        <v>2</v>
      </c>
      <c r="H29" s="101">
        <v>0</v>
      </c>
      <c r="I29" s="101">
        <v>2</v>
      </c>
      <c r="J29" s="101">
        <v>2</v>
      </c>
      <c r="K29" s="101"/>
    </row>
    <row r="30" s="78" customFormat="1" ht="20" customHeight="1" spans="1:11">
      <c r="A30" s="102" t="s">
        <v>108</v>
      </c>
      <c r="B30" s="101"/>
      <c r="C30" s="101">
        <v>100</v>
      </c>
      <c r="D30" s="101">
        <v>100</v>
      </c>
      <c r="E30" s="101"/>
      <c r="F30" s="101">
        <v>80</v>
      </c>
      <c r="G30" s="101">
        <v>80</v>
      </c>
      <c r="H30" s="101">
        <v>0</v>
      </c>
      <c r="I30" s="101">
        <v>-20</v>
      </c>
      <c r="J30" s="101">
        <v>-20</v>
      </c>
      <c r="K30" s="101"/>
    </row>
    <row r="31" s="78" customFormat="1" ht="20" customHeight="1" spans="1:11">
      <c r="A31" s="102" t="s">
        <v>96</v>
      </c>
      <c r="B31" s="101">
        <v>107</v>
      </c>
      <c r="C31" s="101"/>
      <c r="D31" s="101">
        <v>107</v>
      </c>
      <c r="E31" s="101">
        <v>79</v>
      </c>
      <c r="F31" s="101"/>
      <c r="G31" s="101">
        <v>79</v>
      </c>
      <c r="H31" s="101">
        <v>-28</v>
      </c>
      <c r="I31" s="101">
        <v>0</v>
      </c>
      <c r="J31" s="101">
        <v>-28</v>
      </c>
      <c r="K31" s="101"/>
    </row>
    <row r="32" s="78" customFormat="1" ht="20" customHeight="1" spans="1:11">
      <c r="A32" s="102" t="s">
        <v>109</v>
      </c>
      <c r="B32" s="101"/>
      <c r="C32" s="101"/>
      <c r="D32" s="101">
        <v>0</v>
      </c>
      <c r="E32" s="101"/>
      <c r="F32" s="101">
        <v>240.15</v>
      </c>
      <c r="G32" s="101">
        <v>240.15</v>
      </c>
      <c r="H32" s="101">
        <v>0</v>
      </c>
      <c r="I32" s="101">
        <v>240.15</v>
      </c>
      <c r="J32" s="101">
        <v>240.15</v>
      </c>
      <c r="K32" s="101"/>
    </row>
    <row r="33" s="78" customFormat="1" ht="20" customHeight="1" spans="1:11">
      <c r="A33" s="94" t="s">
        <v>110</v>
      </c>
      <c r="B33" s="101">
        <v>100</v>
      </c>
      <c r="C33" s="101">
        <v>50</v>
      </c>
      <c r="D33" s="101">
        <v>150</v>
      </c>
      <c r="E33" s="101">
        <v>98.5</v>
      </c>
      <c r="F33" s="101">
        <v>63</v>
      </c>
      <c r="G33" s="101">
        <v>161.5</v>
      </c>
      <c r="H33" s="101">
        <v>-1.5</v>
      </c>
      <c r="I33" s="101">
        <v>13</v>
      </c>
      <c r="J33" s="101">
        <v>11.5</v>
      </c>
      <c r="K33" s="101"/>
    </row>
    <row r="34" s="78" customFormat="1" ht="20" customHeight="1" spans="1:11">
      <c r="A34" s="102" t="s">
        <v>93</v>
      </c>
      <c r="B34" s="101">
        <v>100</v>
      </c>
      <c r="C34" s="101"/>
      <c r="D34" s="101">
        <v>100</v>
      </c>
      <c r="E34" s="101">
        <v>98.5</v>
      </c>
      <c r="F34" s="101"/>
      <c r="G34" s="101">
        <v>98.5</v>
      </c>
      <c r="H34" s="101">
        <v>-1.5</v>
      </c>
      <c r="I34" s="101">
        <v>0</v>
      </c>
      <c r="J34" s="101">
        <v>-1.5</v>
      </c>
      <c r="K34" s="101"/>
    </row>
    <row r="35" s="78" customFormat="1" ht="20" customHeight="1" spans="1:11">
      <c r="A35" s="102" t="s">
        <v>94</v>
      </c>
      <c r="B35" s="101"/>
      <c r="C35" s="101">
        <v>50</v>
      </c>
      <c r="D35" s="101">
        <v>50</v>
      </c>
      <c r="E35" s="101"/>
      <c r="F35" s="101">
        <v>63</v>
      </c>
      <c r="G35" s="101">
        <v>63</v>
      </c>
      <c r="H35" s="101">
        <v>0</v>
      </c>
      <c r="I35" s="101">
        <v>13</v>
      </c>
      <c r="J35" s="101">
        <v>13</v>
      </c>
      <c r="K35" s="101"/>
    </row>
    <row r="36" s="78" customFormat="1" ht="20" customHeight="1" spans="1:11">
      <c r="A36" s="94" t="s">
        <v>111</v>
      </c>
      <c r="B36" s="101">
        <v>267</v>
      </c>
      <c r="C36" s="101">
        <v>150</v>
      </c>
      <c r="D36" s="101">
        <v>417</v>
      </c>
      <c r="E36" s="101">
        <v>313.72</v>
      </c>
      <c r="F36" s="101">
        <v>150</v>
      </c>
      <c r="G36" s="101">
        <v>463.72</v>
      </c>
      <c r="H36" s="101">
        <v>46.72</v>
      </c>
      <c r="I36" s="101">
        <v>0</v>
      </c>
      <c r="J36" s="101">
        <v>46.72</v>
      </c>
      <c r="K36" s="101"/>
    </row>
    <row r="37" s="78" customFormat="1" ht="20" customHeight="1" spans="1:11">
      <c r="A37" s="102" t="s">
        <v>93</v>
      </c>
      <c r="B37" s="101"/>
      <c r="C37" s="101"/>
      <c r="D37" s="101">
        <v>0</v>
      </c>
      <c r="E37" s="101">
        <v>61.13</v>
      </c>
      <c r="F37" s="101"/>
      <c r="G37" s="101">
        <v>61.13</v>
      </c>
      <c r="H37" s="101">
        <v>61.13</v>
      </c>
      <c r="I37" s="101">
        <v>0</v>
      </c>
      <c r="J37" s="101">
        <v>61.13</v>
      </c>
      <c r="K37" s="101"/>
    </row>
    <row r="38" s="78" customFormat="1" ht="20" customHeight="1" spans="1:11">
      <c r="A38" s="102" t="s">
        <v>112</v>
      </c>
      <c r="B38" s="101"/>
      <c r="C38" s="101">
        <v>150</v>
      </c>
      <c r="D38" s="101">
        <v>150</v>
      </c>
      <c r="E38" s="101"/>
      <c r="F38" s="101">
        <v>150</v>
      </c>
      <c r="G38" s="101">
        <v>150</v>
      </c>
      <c r="H38" s="101">
        <v>0</v>
      </c>
      <c r="I38" s="101">
        <v>0</v>
      </c>
      <c r="J38" s="101">
        <v>0</v>
      </c>
      <c r="K38" s="101"/>
    </row>
    <row r="39" s="78" customFormat="1" ht="20" customHeight="1" spans="1:11">
      <c r="A39" s="102" t="s">
        <v>96</v>
      </c>
      <c r="B39" s="101">
        <v>267</v>
      </c>
      <c r="C39" s="101"/>
      <c r="D39" s="101">
        <v>267</v>
      </c>
      <c r="E39" s="101">
        <v>252.59</v>
      </c>
      <c r="F39" s="101"/>
      <c r="G39" s="101">
        <v>252.59</v>
      </c>
      <c r="H39" s="101">
        <v>-14.41</v>
      </c>
      <c r="I39" s="101">
        <v>0</v>
      </c>
      <c r="J39" s="101">
        <v>-14.41</v>
      </c>
      <c r="K39" s="101"/>
    </row>
    <row r="40" s="78" customFormat="1" ht="20" customHeight="1" spans="1:11">
      <c r="A40" s="94" t="s">
        <v>113</v>
      </c>
      <c r="B40" s="101">
        <v>0</v>
      </c>
      <c r="C40" s="101">
        <v>0</v>
      </c>
      <c r="D40" s="101">
        <v>0</v>
      </c>
      <c r="E40" s="101">
        <v>407</v>
      </c>
      <c r="F40" s="101">
        <v>0</v>
      </c>
      <c r="G40" s="101">
        <v>407</v>
      </c>
      <c r="H40" s="101">
        <v>407</v>
      </c>
      <c r="I40" s="101">
        <v>0</v>
      </c>
      <c r="J40" s="101">
        <v>407</v>
      </c>
      <c r="K40" s="101"/>
    </row>
    <row r="41" s="78" customFormat="1" ht="20" customHeight="1" spans="1:11">
      <c r="A41" s="102" t="s">
        <v>93</v>
      </c>
      <c r="B41" s="101"/>
      <c r="C41" s="101"/>
      <c r="D41" s="101">
        <v>0</v>
      </c>
      <c r="E41" s="101">
        <v>407</v>
      </c>
      <c r="F41" s="101"/>
      <c r="G41" s="101">
        <v>407</v>
      </c>
      <c r="H41" s="101">
        <v>407</v>
      </c>
      <c r="I41" s="101">
        <v>0</v>
      </c>
      <c r="J41" s="101">
        <v>407</v>
      </c>
      <c r="K41" s="101"/>
    </row>
    <row r="42" s="78" customFormat="1" ht="23" customHeight="1" spans="1:11">
      <c r="A42" s="94" t="s">
        <v>114</v>
      </c>
      <c r="B42" s="101">
        <v>0</v>
      </c>
      <c r="C42" s="101">
        <v>0</v>
      </c>
      <c r="D42" s="101">
        <v>0</v>
      </c>
      <c r="E42" s="101">
        <v>113</v>
      </c>
      <c r="F42" s="101">
        <v>0</v>
      </c>
      <c r="G42" s="101">
        <v>113</v>
      </c>
      <c r="H42" s="101">
        <v>113</v>
      </c>
      <c r="I42" s="101">
        <v>0</v>
      </c>
      <c r="J42" s="101">
        <v>113</v>
      </c>
      <c r="K42" s="101"/>
    </row>
    <row r="43" s="78" customFormat="1" ht="20" customHeight="1" spans="1:11">
      <c r="A43" s="102" t="s">
        <v>93</v>
      </c>
      <c r="B43" s="101"/>
      <c r="C43" s="101"/>
      <c r="D43" s="101">
        <v>0</v>
      </c>
      <c r="E43" s="101">
        <v>113</v>
      </c>
      <c r="F43" s="101"/>
      <c r="G43" s="101">
        <v>113</v>
      </c>
      <c r="H43" s="101">
        <v>113</v>
      </c>
      <c r="I43" s="101">
        <v>0</v>
      </c>
      <c r="J43" s="101">
        <v>113</v>
      </c>
      <c r="K43" s="101"/>
    </row>
    <row r="44" s="78" customFormat="1" ht="20" customHeight="1" spans="1:11">
      <c r="A44" s="94" t="s">
        <v>115</v>
      </c>
      <c r="B44" s="101">
        <v>0</v>
      </c>
      <c r="C44" s="101">
        <v>25</v>
      </c>
      <c r="D44" s="101">
        <v>25</v>
      </c>
      <c r="E44" s="101">
        <v>0</v>
      </c>
      <c r="F44" s="101">
        <v>28</v>
      </c>
      <c r="G44" s="101">
        <v>28</v>
      </c>
      <c r="H44" s="101">
        <v>0</v>
      </c>
      <c r="I44" s="101">
        <v>3</v>
      </c>
      <c r="J44" s="101">
        <v>3</v>
      </c>
      <c r="K44" s="101"/>
    </row>
    <row r="45" s="78" customFormat="1" ht="20" customHeight="1" spans="1:11">
      <c r="A45" s="102" t="s">
        <v>116</v>
      </c>
      <c r="B45" s="101"/>
      <c r="C45" s="101">
        <v>25</v>
      </c>
      <c r="D45" s="101">
        <v>25</v>
      </c>
      <c r="E45" s="101"/>
      <c r="F45" s="101">
        <v>28</v>
      </c>
      <c r="G45" s="101">
        <v>28</v>
      </c>
      <c r="H45" s="101">
        <v>0</v>
      </c>
      <c r="I45" s="101">
        <v>3</v>
      </c>
      <c r="J45" s="101">
        <v>3</v>
      </c>
      <c r="K45" s="101"/>
    </row>
    <row r="46" s="78" customFormat="1" ht="20" customHeight="1" spans="1:11">
      <c r="A46" s="94" t="s">
        <v>117</v>
      </c>
      <c r="B46" s="101">
        <v>0</v>
      </c>
      <c r="C46" s="101">
        <v>10</v>
      </c>
      <c r="D46" s="101">
        <v>10</v>
      </c>
      <c r="E46" s="101">
        <v>0</v>
      </c>
      <c r="F46" s="101">
        <v>11</v>
      </c>
      <c r="G46" s="101">
        <v>11</v>
      </c>
      <c r="H46" s="101">
        <v>0</v>
      </c>
      <c r="I46" s="101">
        <v>1</v>
      </c>
      <c r="J46" s="101">
        <v>1</v>
      </c>
      <c r="K46" s="101"/>
    </row>
    <row r="47" s="78" customFormat="1" ht="20" customHeight="1" spans="1:11">
      <c r="A47" s="102" t="s">
        <v>118</v>
      </c>
      <c r="B47" s="101"/>
      <c r="C47" s="101">
        <v>10</v>
      </c>
      <c r="D47" s="101">
        <v>10</v>
      </c>
      <c r="E47" s="101"/>
      <c r="F47" s="101">
        <v>11</v>
      </c>
      <c r="G47" s="101">
        <v>11</v>
      </c>
      <c r="H47" s="101">
        <v>0</v>
      </c>
      <c r="I47" s="101">
        <v>1</v>
      </c>
      <c r="J47" s="101">
        <v>1</v>
      </c>
      <c r="K47" s="101"/>
    </row>
    <row r="48" s="78" customFormat="1" ht="20" customHeight="1" spans="1:11">
      <c r="A48" s="94" t="s">
        <v>119</v>
      </c>
      <c r="B48" s="101">
        <v>64</v>
      </c>
      <c r="C48" s="101">
        <v>5</v>
      </c>
      <c r="D48" s="101">
        <v>69</v>
      </c>
      <c r="E48" s="101">
        <v>84.93</v>
      </c>
      <c r="F48" s="101">
        <v>19</v>
      </c>
      <c r="G48" s="101">
        <v>103.93</v>
      </c>
      <c r="H48" s="101">
        <v>20.93</v>
      </c>
      <c r="I48" s="101">
        <v>14</v>
      </c>
      <c r="J48" s="101">
        <v>34.93</v>
      </c>
      <c r="K48" s="101"/>
    </row>
    <row r="49" s="78" customFormat="1" ht="20" customHeight="1" spans="1:11">
      <c r="A49" s="102" t="s">
        <v>120</v>
      </c>
      <c r="B49" s="101">
        <v>64</v>
      </c>
      <c r="C49" s="101">
        <v>5</v>
      </c>
      <c r="D49" s="101">
        <v>69</v>
      </c>
      <c r="E49" s="101">
        <v>84.93</v>
      </c>
      <c r="F49" s="101">
        <v>19</v>
      </c>
      <c r="G49" s="101">
        <v>103.93</v>
      </c>
      <c r="H49" s="101">
        <v>20.93</v>
      </c>
      <c r="I49" s="101">
        <v>14</v>
      </c>
      <c r="J49" s="101">
        <v>34.93</v>
      </c>
      <c r="K49" s="101"/>
    </row>
    <row r="50" s="78" customFormat="1" ht="20" customHeight="1" spans="1:11">
      <c r="A50" s="94" t="s">
        <v>121</v>
      </c>
      <c r="B50" s="101">
        <v>7</v>
      </c>
      <c r="C50" s="101">
        <v>280</v>
      </c>
      <c r="D50" s="101">
        <v>287</v>
      </c>
      <c r="E50" s="101">
        <v>0</v>
      </c>
      <c r="F50" s="101">
        <v>711</v>
      </c>
      <c r="G50" s="101">
        <v>711</v>
      </c>
      <c r="H50" s="101">
        <v>-7</v>
      </c>
      <c r="I50" s="101">
        <v>431</v>
      </c>
      <c r="J50" s="101">
        <v>424</v>
      </c>
      <c r="K50" s="101"/>
    </row>
    <row r="51" s="78" customFormat="1" ht="20" customHeight="1" spans="1:11">
      <c r="A51" s="102" t="s">
        <v>94</v>
      </c>
      <c r="B51" s="101">
        <v>7</v>
      </c>
      <c r="C51" s="101">
        <v>280</v>
      </c>
      <c r="D51" s="101">
        <v>287</v>
      </c>
      <c r="E51" s="101"/>
      <c r="F51" s="101">
        <v>711</v>
      </c>
      <c r="G51" s="101">
        <v>711</v>
      </c>
      <c r="H51" s="101">
        <v>-7</v>
      </c>
      <c r="I51" s="101">
        <v>431</v>
      </c>
      <c r="J51" s="101">
        <v>424</v>
      </c>
      <c r="K51" s="101"/>
    </row>
    <row r="52" s="78" customFormat="1" ht="27" customHeight="1" spans="1:11">
      <c r="A52" s="94" t="s">
        <v>122</v>
      </c>
      <c r="B52" s="101">
        <v>361</v>
      </c>
      <c r="C52" s="101">
        <v>0</v>
      </c>
      <c r="D52" s="101">
        <v>361</v>
      </c>
      <c r="E52" s="101">
        <v>387.87</v>
      </c>
      <c r="F52" s="101">
        <v>0</v>
      </c>
      <c r="G52" s="101">
        <v>387.87</v>
      </c>
      <c r="H52" s="101">
        <v>26.87</v>
      </c>
      <c r="I52" s="101">
        <v>0</v>
      </c>
      <c r="J52" s="101">
        <v>26.87</v>
      </c>
      <c r="K52" s="101"/>
    </row>
    <row r="53" s="78" customFormat="1" ht="20" customHeight="1" spans="1:11">
      <c r="A53" s="102" t="s">
        <v>93</v>
      </c>
      <c r="B53" s="101">
        <v>361</v>
      </c>
      <c r="C53" s="101"/>
      <c r="D53" s="101">
        <v>361</v>
      </c>
      <c r="E53" s="101">
        <v>387.87</v>
      </c>
      <c r="F53" s="101"/>
      <c r="G53" s="101">
        <v>387.87</v>
      </c>
      <c r="H53" s="101">
        <v>26.87</v>
      </c>
      <c r="I53" s="101">
        <v>0</v>
      </c>
      <c r="J53" s="101">
        <v>26.87</v>
      </c>
      <c r="K53" s="101"/>
    </row>
    <row r="54" s="78" customFormat="1" ht="20" customHeight="1" spans="1:11">
      <c r="A54" s="94" t="s">
        <v>123</v>
      </c>
      <c r="B54" s="101">
        <v>259</v>
      </c>
      <c r="C54" s="101">
        <v>0</v>
      </c>
      <c r="D54" s="101">
        <v>259</v>
      </c>
      <c r="E54" s="101">
        <v>222.24</v>
      </c>
      <c r="F54" s="101">
        <v>0</v>
      </c>
      <c r="G54" s="101">
        <v>222.24</v>
      </c>
      <c r="H54" s="101">
        <v>-36.76</v>
      </c>
      <c r="I54" s="101">
        <v>0</v>
      </c>
      <c r="J54" s="101">
        <v>-36.76</v>
      </c>
      <c r="K54" s="101"/>
    </row>
    <row r="55" s="78" customFormat="1" ht="20" customHeight="1" spans="1:11">
      <c r="A55" s="102" t="s">
        <v>93</v>
      </c>
      <c r="B55" s="101">
        <v>200</v>
      </c>
      <c r="C55" s="101"/>
      <c r="D55" s="101">
        <v>200</v>
      </c>
      <c r="E55" s="101">
        <v>187.94</v>
      </c>
      <c r="F55" s="101"/>
      <c r="G55" s="101">
        <v>187.94</v>
      </c>
      <c r="H55" s="101">
        <v>-12.06</v>
      </c>
      <c r="I55" s="101">
        <v>0</v>
      </c>
      <c r="J55" s="101">
        <v>-12.06</v>
      </c>
      <c r="K55" s="101"/>
    </row>
    <row r="56" s="78" customFormat="1" ht="20" customHeight="1" spans="1:11">
      <c r="A56" s="102" t="s">
        <v>96</v>
      </c>
      <c r="B56" s="101">
        <v>59</v>
      </c>
      <c r="C56" s="101"/>
      <c r="D56" s="101">
        <v>59</v>
      </c>
      <c r="E56" s="101">
        <v>34.3</v>
      </c>
      <c r="F56" s="101"/>
      <c r="G56" s="101">
        <v>34.3</v>
      </c>
      <c r="H56" s="101">
        <v>-24.7</v>
      </c>
      <c r="I56" s="101">
        <v>0</v>
      </c>
      <c r="J56" s="101">
        <v>-24.7</v>
      </c>
      <c r="K56" s="101"/>
    </row>
    <row r="57" s="78" customFormat="1" ht="20" customHeight="1" spans="1:11">
      <c r="A57" s="94" t="s">
        <v>124</v>
      </c>
      <c r="B57" s="101">
        <v>0</v>
      </c>
      <c r="C57" s="101">
        <v>160</v>
      </c>
      <c r="D57" s="101">
        <v>160</v>
      </c>
      <c r="E57" s="101">
        <v>0</v>
      </c>
      <c r="F57" s="101">
        <v>95</v>
      </c>
      <c r="G57" s="101">
        <v>95</v>
      </c>
      <c r="H57" s="101">
        <v>0</v>
      </c>
      <c r="I57" s="101">
        <v>-65</v>
      </c>
      <c r="J57" s="101">
        <v>-65</v>
      </c>
      <c r="K57" s="101"/>
    </row>
    <row r="58" s="78" customFormat="1" ht="20" customHeight="1" spans="1:11">
      <c r="A58" s="102" t="s">
        <v>125</v>
      </c>
      <c r="B58" s="101"/>
      <c r="C58" s="101">
        <v>160</v>
      </c>
      <c r="D58" s="101">
        <v>160</v>
      </c>
      <c r="E58" s="101"/>
      <c r="F58" s="101">
        <v>95</v>
      </c>
      <c r="G58" s="101">
        <v>95</v>
      </c>
      <c r="H58" s="101">
        <v>0</v>
      </c>
      <c r="I58" s="101">
        <v>-65</v>
      </c>
      <c r="J58" s="101">
        <v>-65</v>
      </c>
      <c r="K58" s="101"/>
    </row>
    <row r="59" s="78" customFormat="1" ht="20" customHeight="1" spans="1:11">
      <c r="A59" s="94" t="s">
        <v>126</v>
      </c>
      <c r="B59" s="101">
        <v>0</v>
      </c>
      <c r="C59" s="101">
        <v>257</v>
      </c>
      <c r="D59" s="101">
        <v>257</v>
      </c>
      <c r="E59" s="101">
        <v>0</v>
      </c>
      <c r="F59" s="101">
        <v>260</v>
      </c>
      <c r="G59" s="101">
        <v>260</v>
      </c>
      <c r="H59" s="101">
        <v>0</v>
      </c>
      <c r="I59" s="101">
        <v>3</v>
      </c>
      <c r="J59" s="101">
        <v>3</v>
      </c>
      <c r="K59" s="101"/>
    </row>
    <row r="60" s="78" customFormat="1" ht="20" customHeight="1" spans="1:11">
      <c r="A60" s="102" t="s">
        <v>94</v>
      </c>
      <c r="B60" s="101"/>
      <c r="C60" s="101"/>
      <c r="D60" s="101">
        <v>0</v>
      </c>
      <c r="E60" s="101"/>
      <c r="F60" s="101">
        <v>260</v>
      </c>
      <c r="G60" s="101">
        <v>260</v>
      </c>
      <c r="H60" s="101">
        <v>0</v>
      </c>
      <c r="I60" s="101">
        <v>260</v>
      </c>
      <c r="J60" s="101">
        <v>260</v>
      </c>
      <c r="K60" s="101"/>
    </row>
    <row r="61" s="78" customFormat="1" ht="20" customHeight="1" spans="1:11">
      <c r="A61" s="102" t="s">
        <v>127</v>
      </c>
      <c r="B61" s="101"/>
      <c r="C61" s="101">
        <v>257</v>
      </c>
      <c r="D61" s="101">
        <v>257</v>
      </c>
      <c r="E61" s="101"/>
      <c r="F61" s="101"/>
      <c r="G61" s="101">
        <v>0</v>
      </c>
      <c r="H61" s="101">
        <v>0</v>
      </c>
      <c r="I61" s="101">
        <v>-257</v>
      </c>
      <c r="J61" s="101">
        <v>-257</v>
      </c>
      <c r="K61" s="101"/>
    </row>
    <row r="62" s="100" customFormat="1" ht="26" customHeight="1" spans="1:11">
      <c r="A62" s="94" t="s">
        <v>128</v>
      </c>
      <c r="B62" s="101">
        <v>91</v>
      </c>
      <c r="C62" s="101">
        <v>245</v>
      </c>
      <c r="D62" s="101">
        <v>336</v>
      </c>
      <c r="E62" s="101">
        <v>0</v>
      </c>
      <c r="F62" s="101">
        <v>304</v>
      </c>
      <c r="G62" s="101">
        <v>304</v>
      </c>
      <c r="H62" s="101">
        <v>-91</v>
      </c>
      <c r="I62" s="101">
        <v>59</v>
      </c>
      <c r="J62" s="101">
        <v>-32</v>
      </c>
      <c r="K62" s="101"/>
    </row>
    <row r="63" s="78" customFormat="1" ht="23" customHeight="1" spans="1:11">
      <c r="A63" s="102" t="s">
        <v>129</v>
      </c>
      <c r="B63" s="101">
        <v>91</v>
      </c>
      <c r="C63" s="101">
        <v>245</v>
      </c>
      <c r="D63" s="101">
        <v>336</v>
      </c>
      <c r="E63" s="101"/>
      <c r="F63" s="101">
        <v>304</v>
      </c>
      <c r="G63" s="101">
        <v>304</v>
      </c>
      <c r="H63" s="101">
        <v>-91</v>
      </c>
      <c r="I63" s="101">
        <v>59</v>
      </c>
      <c r="J63" s="101">
        <v>-32</v>
      </c>
      <c r="K63" s="101"/>
    </row>
    <row r="64" s="80" customFormat="1" ht="20" customHeight="1" spans="1:11">
      <c r="A64" s="94" t="s">
        <v>130</v>
      </c>
      <c r="B64" s="95">
        <v>0</v>
      </c>
      <c r="C64" s="95">
        <v>60</v>
      </c>
      <c r="D64" s="95">
        <v>60</v>
      </c>
      <c r="E64" s="95">
        <v>0</v>
      </c>
      <c r="F64" s="95">
        <v>63</v>
      </c>
      <c r="G64" s="95">
        <v>63</v>
      </c>
      <c r="H64" s="95">
        <v>0</v>
      </c>
      <c r="I64" s="95">
        <v>3</v>
      </c>
      <c r="J64" s="95">
        <v>3</v>
      </c>
      <c r="K64" s="95"/>
    </row>
    <row r="65" s="78" customFormat="1" ht="20" customHeight="1" spans="1:11">
      <c r="A65" s="94" t="s">
        <v>131</v>
      </c>
      <c r="B65" s="101">
        <v>0</v>
      </c>
      <c r="C65" s="101">
        <v>60</v>
      </c>
      <c r="D65" s="101">
        <v>60</v>
      </c>
      <c r="E65" s="101">
        <v>0</v>
      </c>
      <c r="F65" s="101">
        <v>63</v>
      </c>
      <c r="G65" s="101">
        <v>63</v>
      </c>
      <c r="H65" s="101">
        <v>0</v>
      </c>
      <c r="I65" s="101">
        <v>3</v>
      </c>
      <c r="J65" s="101">
        <v>3</v>
      </c>
      <c r="K65" s="101"/>
    </row>
    <row r="66" s="78" customFormat="1" ht="20" customHeight="1" spans="1:11">
      <c r="A66" s="102" t="s">
        <v>132</v>
      </c>
      <c r="B66" s="101"/>
      <c r="C66" s="101">
        <v>40</v>
      </c>
      <c r="D66" s="101">
        <v>40</v>
      </c>
      <c r="E66" s="101"/>
      <c r="F66" s="101">
        <v>40</v>
      </c>
      <c r="G66" s="101">
        <v>40</v>
      </c>
      <c r="H66" s="101">
        <v>0</v>
      </c>
      <c r="I66" s="101">
        <v>0</v>
      </c>
      <c r="J66" s="101">
        <v>0</v>
      </c>
      <c r="K66" s="101"/>
    </row>
    <row r="67" s="78" customFormat="1" ht="20" customHeight="1" spans="1:11">
      <c r="A67" s="102" t="s">
        <v>133</v>
      </c>
      <c r="B67" s="101"/>
      <c r="C67" s="101"/>
      <c r="D67" s="101">
        <v>0</v>
      </c>
      <c r="E67" s="101"/>
      <c r="F67" s="101">
        <v>3</v>
      </c>
      <c r="G67" s="101">
        <v>3</v>
      </c>
      <c r="H67" s="101">
        <v>0</v>
      </c>
      <c r="I67" s="101">
        <v>3</v>
      </c>
      <c r="J67" s="101">
        <v>3</v>
      </c>
      <c r="K67" s="101"/>
    </row>
    <row r="68" s="78" customFormat="1" ht="20" customHeight="1" spans="1:11">
      <c r="A68" s="102" t="s">
        <v>134</v>
      </c>
      <c r="B68" s="101"/>
      <c r="C68" s="101">
        <v>20</v>
      </c>
      <c r="D68" s="101">
        <v>20</v>
      </c>
      <c r="E68" s="101"/>
      <c r="F68" s="101">
        <v>20</v>
      </c>
      <c r="G68" s="101">
        <v>20</v>
      </c>
      <c r="H68" s="101">
        <v>0</v>
      </c>
      <c r="I68" s="101">
        <v>0</v>
      </c>
      <c r="J68" s="101">
        <v>0</v>
      </c>
      <c r="K68" s="101"/>
    </row>
    <row r="69" s="80" customFormat="1" ht="20" customHeight="1" spans="1:11">
      <c r="A69" s="94" t="s">
        <v>135</v>
      </c>
      <c r="B69" s="95">
        <v>1977</v>
      </c>
      <c r="C69" s="95">
        <v>520</v>
      </c>
      <c r="D69" s="95">
        <v>2497</v>
      </c>
      <c r="E69" s="95">
        <v>2253.4</v>
      </c>
      <c r="F69" s="95">
        <v>1143</v>
      </c>
      <c r="G69" s="95">
        <v>3396.4</v>
      </c>
      <c r="H69" s="95">
        <v>276.4</v>
      </c>
      <c r="I69" s="95">
        <v>623</v>
      </c>
      <c r="J69" s="95">
        <v>899.4</v>
      </c>
      <c r="K69" s="95"/>
    </row>
    <row r="70" s="78" customFormat="1" ht="20" customHeight="1" spans="1:11">
      <c r="A70" s="94" t="s">
        <v>136</v>
      </c>
      <c r="B70" s="101">
        <v>424</v>
      </c>
      <c r="C70" s="101">
        <v>120</v>
      </c>
      <c r="D70" s="101">
        <v>544</v>
      </c>
      <c r="E70" s="101">
        <v>374</v>
      </c>
      <c r="F70" s="101">
        <v>325</v>
      </c>
      <c r="G70" s="101">
        <v>699</v>
      </c>
      <c r="H70" s="101">
        <v>-50</v>
      </c>
      <c r="I70" s="101">
        <v>205</v>
      </c>
      <c r="J70" s="101">
        <v>155</v>
      </c>
      <c r="K70" s="101"/>
    </row>
    <row r="71" s="78" customFormat="1" ht="20" customHeight="1" spans="1:11">
      <c r="A71" s="102" t="s">
        <v>137</v>
      </c>
      <c r="B71" s="101">
        <v>138</v>
      </c>
      <c r="C71" s="101">
        <v>10</v>
      </c>
      <c r="D71" s="101">
        <v>148</v>
      </c>
      <c r="E71" s="101">
        <v>65</v>
      </c>
      <c r="F71" s="101">
        <v>78</v>
      </c>
      <c r="G71" s="101">
        <v>143</v>
      </c>
      <c r="H71" s="101">
        <v>-73</v>
      </c>
      <c r="I71" s="101">
        <v>68</v>
      </c>
      <c r="J71" s="101">
        <v>-5</v>
      </c>
      <c r="K71" s="101"/>
    </row>
    <row r="72" s="78" customFormat="1" ht="20" customHeight="1" spans="1:11">
      <c r="A72" s="102" t="s">
        <v>138</v>
      </c>
      <c r="B72" s="101">
        <v>286</v>
      </c>
      <c r="C72" s="101">
        <v>110</v>
      </c>
      <c r="D72" s="101">
        <v>396</v>
      </c>
      <c r="E72" s="101">
        <v>309</v>
      </c>
      <c r="F72" s="101">
        <v>247</v>
      </c>
      <c r="G72" s="101">
        <v>556</v>
      </c>
      <c r="H72" s="101">
        <v>23</v>
      </c>
      <c r="I72" s="101">
        <v>137</v>
      </c>
      <c r="J72" s="101">
        <v>160</v>
      </c>
      <c r="K72" s="101"/>
    </row>
    <row r="73" s="78" customFormat="1" ht="20" customHeight="1" spans="1:11">
      <c r="A73" s="94" t="s">
        <v>139</v>
      </c>
      <c r="B73" s="101">
        <v>1533</v>
      </c>
      <c r="C73" s="101">
        <v>90</v>
      </c>
      <c r="D73" s="101">
        <v>1623</v>
      </c>
      <c r="E73" s="101">
        <v>1847</v>
      </c>
      <c r="F73" s="101">
        <v>679</v>
      </c>
      <c r="G73" s="101">
        <v>2526</v>
      </c>
      <c r="H73" s="101">
        <v>314</v>
      </c>
      <c r="I73" s="101">
        <v>589</v>
      </c>
      <c r="J73" s="101">
        <v>903</v>
      </c>
      <c r="K73" s="101"/>
    </row>
    <row r="74" s="78" customFormat="1" ht="20" customHeight="1" spans="1:11">
      <c r="A74" s="102" t="s">
        <v>93</v>
      </c>
      <c r="B74" s="101">
        <v>1087</v>
      </c>
      <c r="C74" s="101"/>
      <c r="D74" s="101">
        <v>1087</v>
      </c>
      <c r="E74" s="101">
        <v>1279</v>
      </c>
      <c r="F74" s="101"/>
      <c r="G74" s="101">
        <v>1279</v>
      </c>
      <c r="H74" s="101">
        <v>192</v>
      </c>
      <c r="I74" s="101">
        <v>0</v>
      </c>
      <c r="J74" s="101">
        <v>192</v>
      </c>
      <c r="K74" s="101"/>
    </row>
    <row r="75" s="78" customFormat="1" ht="20" customHeight="1" spans="1:11">
      <c r="A75" s="102" t="s">
        <v>94</v>
      </c>
      <c r="B75" s="101"/>
      <c r="C75" s="101"/>
      <c r="D75" s="101">
        <v>0</v>
      </c>
      <c r="E75" s="101">
        <v>278</v>
      </c>
      <c r="F75" s="101"/>
      <c r="G75" s="101">
        <v>278</v>
      </c>
      <c r="H75" s="101">
        <v>278</v>
      </c>
      <c r="I75" s="101">
        <v>0</v>
      </c>
      <c r="J75" s="101">
        <v>278</v>
      </c>
      <c r="K75" s="101"/>
    </row>
    <row r="76" s="78" customFormat="1" ht="20" customHeight="1" spans="1:11">
      <c r="A76" s="102" t="s">
        <v>140</v>
      </c>
      <c r="B76" s="101"/>
      <c r="C76" s="101">
        <v>40</v>
      </c>
      <c r="D76" s="101">
        <v>40</v>
      </c>
      <c r="E76" s="101">
        <v>280</v>
      </c>
      <c r="F76" s="101">
        <v>609</v>
      </c>
      <c r="G76" s="101">
        <v>889</v>
      </c>
      <c r="H76" s="101">
        <v>280</v>
      </c>
      <c r="I76" s="101">
        <v>569</v>
      </c>
      <c r="J76" s="101">
        <v>849</v>
      </c>
      <c r="K76" s="101"/>
    </row>
    <row r="77" s="78" customFormat="1" ht="20" customHeight="1" spans="1:11">
      <c r="A77" s="102" t="s">
        <v>141</v>
      </c>
      <c r="B77" s="101">
        <v>446</v>
      </c>
      <c r="C77" s="101"/>
      <c r="D77" s="101">
        <v>446</v>
      </c>
      <c r="E77" s="101">
        <v>10</v>
      </c>
      <c r="F77" s="101">
        <v>20</v>
      </c>
      <c r="G77" s="101">
        <v>30</v>
      </c>
      <c r="H77" s="101">
        <v>-436</v>
      </c>
      <c r="I77" s="101">
        <v>20</v>
      </c>
      <c r="J77" s="101">
        <v>-416</v>
      </c>
      <c r="K77" s="101"/>
    </row>
    <row r="78" s="78" customFormat="1" ht="20" customHeight="1" spans="1:11">
      <c r="A78" s="102" t="s">
        <v>142</v>
      </c>
      <c r="B78" s="101"/>
      <c r="C78" s="101">
        <v>50</v>
      </c>
      <c r="D78" s="101">
        <v>50</v>
      </c>
      <c r="E78" s="101"/>
      <c r="F78" s="101">
        <v>50</v>
      </c>
      <c r="G78" s="101">
        <v>50</v>
      </c>
      <c r="H78" s="101">
        <v>0</v>
      </c>
      <c r="I78" s="101">
        <v>0</v>
      </c>
      <c r="J78" s="101">
        <v>0</v>
      </c>
      <c r="K78" s="101"/>
    </row>
    <row r="79" s="78" customFormat="1" ht="20" customHeight="1" spans="1:11">
      <c r="A79" s="94" t="s">
        <v>143</v>
      </c>
      <c r="B79" s="101">
        <v>20</v>
      </c>
      <c r="C79" s="101">
        <v>310</v>
      </c>
      <c r="D79" s="101">
        <v>330</v>
      </c>
      <c r="E79" s="101">
        <v>32.4</v>
      </c>
      <c r="F79" s="101">
        <v>131</v>
      </c>
      <c r="G79" s="101">
        <v>163.4</v>
      </c>
      <c r="H79" s="101">
        <v>12.4</v>
      </c>
      <c r="I79" s="101">
        <v>-179</v>
      </c>
      <c r="J79" s="101">
        <v>-166.6</v>
      </c>
      <c r="K79" s="101"/>
    </row>
    <row r="80" s="78" customFormat="1" ht="20" customHeight="1" spans="1:11">
      <c r="A80" s="102" t="s">
        <v>94</v>
      </c>
      <c r="B80" s="101"/>
      <c r="C80" s="101"/>
      <c r="D80" s="101">
        <v>0</v>
      </c>
      <c r="E80" s="101"/>
      <c r="F80" s="101">
        <v>65</v>
      </c>
      <c r="G80" s="101">
        <v>65</v>
      </c>
      <c r="H80" s="101">
        <v>0</v>
      </c>
      <c r="I80" s="101">
        <v>65</v>
      </c>
      <c r="J80" s="101">
        <v>65</v>
      </c>
      <c r="K80" s="101"/>
    </row>
    <row r="81" s="78" customFormat="1" ht="20" customHeight="1" spans="1:11">
      <c r="A81" s="102" t="s">
        <v>144</v>
      </c>
      <c r="B81" s="101"/>
      <c r="C81" s="101">
        <v>310</v>
      </c>
      <c r="D81" s="101">
        <v>310</v>
      </c>
      <c r="E81" s="101"/>
      <c r="F81" s="101">
        <v>66</v>
      </c>
      <c r="G81" s="101">
        <v>66</v>
      </c>
      <c r="H81" s="101">
        <v>0</v>
      </c>
      <c r="I81" s="101">
        <v>-244</v>
      </c>
      <c r="J81" s="101">
        <v>-244</v>
      </c>
      <c r="K81" s="101"/>
    </row>
    <row r="82" s="78" customFormat="1" ht="20" customHeight="1" spans="1:11">
      <c r="A82" s="102" t="s">
        <v>96</v>
      </c>
      <c r="B82" s="101">
        <v>20</v>
      </c>
      <c r="C82" s="101"/>
      <c r="D82" s="101">
        <v>20</v>
      </c>
      <c r="E82" s="101">
        <v>32.4</v>
      </c>
      <c r="F82" s="101"/>
      <c r="G82" s="101">
        <v>32.4</v>
      </c>
      <c r="H82" s="101">
        <v>12.4</v>
      </c>
      <c r="I82" s="101">
        <v>0</v>
      </c>
      <c r="J82" s="101">
        <v>12.4</v>
      </c>
      <c r="K82" s="101"/>
    </row>
    <row r="83" s="80" customFormat="1" ht="20" customHeight="1" spans="1:11">
      <c r="A83" s="94" t="s">
        <v>145</v>
      </c>
      <c r="B83" s="95">
        <v>25261</v>
      </c>
      <c r="C83" s="95">
        <v>7776</v>
      </c>
      <c r="D83" s="95">
        <v>33037</v>
      </c>
      <c r="E83" s="95">
        <v>32407</v>
      </c>
      <c r="F83" s="95">
        <v>3421</v>
      </c>
      <c r="G83" s="95">
        <v>35828</v>
      </c>
      <c r="H83" s="95">
        <v>7146</v>
      </c>
      <c r="I83" s="95">
        <v>-4355</v>
      </c>
      <c r="J83" s="95">
        <v>2791</v>
      </c>
      <c r="K83" s="95"/>
    </row>
    <row r="84" s="78" customFormat="1" ht="20" customHeight="1" spans="1:11">
      <c r="A84" s="94" t="s">
        <v>146</v>
      </c>
      <c r="B84" s="101">
        <v>172</v>
      </c>
      <c r="C84" s="101">
        <v>0</v>
      </c>
      <c r="D84" s="101">
        <v>172</v>
      </c>
      <c r="E84" s="101">
        <v>116</v>
      </c>
      <c r="F84" s="101">
        <v>0</v>
      </c>
      <c r="G84" s="101">
        <v>116</v>
      </c>
      <c r="H84" s="101">
        <v>-56</v>
      </c>
      <c r="I84" s="101">
        <v>0</v>
      </c>
      <c r="J84" s="101">
        <v>-56</v>
      </c>
      <c r="K84" s="101"/>
    </row>
    <row r="85" s="78" customFormat="1" ht="20" customHeight="1" spans="1:11">
      <c r="A85" s="102" t="s">
        <v>93</v>
      </c>
      <c r="B85" s="101">
        <v>172</v>
      </c>
      <c r="C85" s="101"/>
      <c r="D85" s="101">
        <v>172</v>
      </c>
      <c r="E85" s="101">
        <v>116</v>
      </c>
      <c r="F85" s="101"/>
      <c r="G85" s="101">
        <v>116</v>
      </c>
      <c r="H85" s="101">
        <v>-56</v>
      </c>
      <c r="I85" s="101">
        <v>0</v>
      </c>
      <c r="J85" s="101">
        <v>-56</v>
      </c>
      <c r="K85" s="101"/>
    </row>
    <row r="86" s="78" customFormat="1" ht="20" customHeight="1" spans="1:11">
      <c r="A86" s="94" t="s">
        <v>147</v>
      </c>
      <c r="B86" s="101">
        <v>25089</v>
      </c>
      <c r="C86" s="101">
        <v>5500</v>
      </c>
      <c r="D86" s="101">
        <v>30589</v>
      </c>
      <c r="E86" s="101">
        <v>32291</v>
      </c>
      <c r="F86" s="101">
        <v>2010</v>
      </c>
      <c r="G86" s="101">
        <v>34301</v>
      </c>
      <c r="H86" s="101">
        <v>7202</v>
      </c>
      <c r="I86" s="101">
        <v>-3490</v>
      </c>
      <c r="J86" s="101">
        <v>3712</v>
      </c>
      <c r="K86" s="101"/>
    </row>
    <row r="87" s="78" customFormat="1" ht="20" customHeight="1" spans="1:11">
      <c r="A87" s="102" t="s">
        <v>148</v>
      </c>
      <c r="B87" s="101">
        <v>1135</v>
      </c>
      <c r="C87" s="101"/>
      <c r="D87" s="101">
        <v>1135</v>
      </c>
      <c r="E87" s="101">
        <v>1495</v>
      </c>
      <c r="F87" s="101"/>
      <c r="G87" s="101">
        <v>1495</v>
      </c>
      <c r="H87" s="101">
        <v>360</v>
      </c>
      <c r="I87" s="101">
        <v>0</v>
      </c>
      <c r="J87" s="101">
        <v>360</v>
      </c>
      <c r="K87" s="101"/>
    </row>
    <row r="88" s="78" customFormat="1" ht="20" customHeight="1" spans="1:11">
      <c r="A88" s="102" t="s">
        <v>149</v>
      </c>
      <c r="B88" s="101">
        <v>13276</v>
      </c>
      <c r="C88" s="101"/>
      <c r="D88" s="101">
        <v>13276</v>
      </c>
      <c r="E88" s="101">
        <v>16634</v>
      </c>
      <c r="F88" s="101"/>
      <c r="G88" s="101">
        <v>16634</v>
      </c>
      <c r="H88" s="101">
        <v>3358</v>
      </c>
      <c r="I88" s="101">
        <v>0</v>
      </c>
      <c r="J88" s="101">
        <v>3358</v>
      </c>
      <c r="K88" s="101"/>
    </row>
    <row r="89" s="78" customFormat="1" ht="20" customHeight="1" spans="1:11">
      <c r="A89" s="102" t="s">
        <v>150</v>
      </c>
      <c r="B89" s="101">
        <v>7814</v>
      </c>
      <c r="C89" s="101"/>
      <c r="D89" s="101">
        <v>7814</v>
      </c>
      <c r="E89" s="101">
        <v>10708</v>
      </c>
      <c r="F89" s="101"/>
      <c r="G89" s="101">
        <v>10708</v>
      </c>
      <c r="H89" s="101">
        <v>2894</v>
      </c>
      <c r="I89" s="101">
        <v>0</v>
      </c>
      <c r="J89" s="101">
        <v>2894</v>
      </c>
      <c r="K89" s="101"/>
    </row>
    <row r="90" s="78" customFormat="1" ht="20" customHeight="1" spans="1:11">
      <c r="A90" s="102" t="s">
        <v>151</v>
      </c>
      <c r="B90" s="101">
        <v>2732</v>
      </c>
      <c r="C90" s="101"/>
      <c r="D90" s="101">
        <v>2732</v>
      </c>
      <c r="E90" s="101">
        <v>3363</v>
      </c>
      <c r="F90" s="101">
        <v>8</v>
      </c>
      <c r="G90" s="101">
        <v>3371</v>
      </c>
      <c r="H90" s="101">
        <v>631</v>
      </c>
      <c r="I90" s="101">
        <v>8</v>
      </c>
      <c r="J90" s="101">
        <v>639</v>
      </c>
      <c r="K90" s="101"/>
    </row>
    <row r="91" s="78" customFormat="1" ht="20" customHeight="1" spans="1:11">
      <c r="A91" s="102" t="s">
        <v>152</v>
      </c>
      <c r="B91" s="101">
        <v>132</v>
      </c>
      <c r="C91" s="101">
        <v>5500</v>
      </c>
      <c r="D91" s="101">
        <v>5632</v>
      </c>
      <c r="E91" s="101">
        <v>91</v>
      </c>
      <c r="F91" s="101">
        <v>2002</v>
      </c>
      <c r="G91" s="101">
        <v>2093</v>
      </c>
      <c r="H91" s="101">
        <v>-41</v>
      </c>
      <c r="I91" s="101">
        <v>-3498</v>
      </c>
      <c r="J91" s="101">
        <v>-3539</v>
      </c>
      <c r="K91" s="101"/>
    </row>
    <row r="92" s="78" customFormat="1" ht="20" customHeight="1" spans="1:11">
      <c r="A92" s="94" t="s">
        <v>153</v>
      </c>
      <c r="B92" s="101">
        <v>0</v>
      </c>
      <c r="C92" s="101">
        <v>0</v>
      </c>
      <c r="D92" s="101">
        <v>0</v>
      </c>
      <c r="E92" s="101">
        <v>0</v>
      </c>
      <c r="F92" s="101">
        <v>11</v>
      </c>
      <c r="G92" s="101">
        <v>11</v>
      </c>
      <c r="H92" s="101">
        <v>0</v>
      </c>
      <c r="I92" s="101">
        <v>11</v>
      </c>
      <c r="J92" s="101">
        <v>11</v>
      </c>
      <c r="K92" s="101"/>
    </row>
    <row r="93" s="78" customFormat="1" ht="20" customHeight="1" spans="1:11">
      <c r="A93" s="102" t="s">
        <v>154</v>
      </c>
      <c r="B93" s="101"/>
      <c r="C93" s="101"/>
      <c r="D93" s="101">
        <v>0</v>
      </c>
      <c r="E93" s="101"/>
      <c r="F93" s="101">
        <v>11</v>
      </c>
      <c r="G93" s="101">
        <v>11</v>
      </c>
      <c r="H93" s="101">
        <v>0</v>
      </c>
      <c r="I93" s="101">
        <v>11</v>
      </c>
      <c r="J93" s="101">
        <v>11</v>
      </c>
      <c r="K93" s="101"/>
    </row>
    <row r="94" s="78" customFormat="1" ht="20" customHeight="1" spans="1:11">
      <c r="A94" s="94" t="s">
        <v>155</v>
      </c>
      <c r="B94" s="101">
        <v>0</v>
      </c>
      <c r="C94" s="101">
        <v>2276</v>
      </c>
      <c r="D94" s="101">
        <v>2276</v>
      </c>
      <c r="E94" s="101">
        <v>0</v>
      </c>
      <c r="F94" s="101">
        <v>1400</v>
      </c>
      <c r="G94" s="101">
        <v>1400</v>
      </c>
      <c r="H94" s="101">
        <v>0</v>
      </c>
      <c r="I94" s="101">
        <v>-876</v>
      </c>
      <c r="J94" s="101">
        <v>-876</v>
      </c>
      <c r="K94" s="101"/>
    </row>
    <row r="95" s="78" customFormat="1" ht="20" customHeight="1" spans="1:11">
      <c r="A95" s="102" t="s">
        <v>156</v>
      </c>
      <c r="B95" s="101"/>
      <c r="C95" s="101">
        <v>2276</v>
      </c>
      <c r="D95" s="101">
        <v>2276</v>
      </c>
      <c r="E95" s="101"/>
      <c r="F95" s="101">
        <v>1400</v>
      </c>
      <c r="G95" s="101">
        <v>1400</v>
      </c>
      <c r="H95" s="101">
        <v>0</v>
      </c>
      <c r="I95" s="101">
        <v>-876</v>
      </c>
      <c r="J95" s="101">
        <v>-876</v>
      </c>
      <c r="K95" s="101"/>
    </row>
    <row r="96" s="80" customFormat="1" ht="20" customHeight="1" spans="1:11">
      <c r="A96" s="94" t="s">
        <v>157</v>
      </c>
      <c r="B96" s="95">
        <v>55</v>
      </c>
      <c r="C96" s="95">
        <v>2500</v>
      </c>
      <c r="D96" s="95">
        <v>2555</v>
      </c>
      <c r="E96" s="95">
        <v>179.15</v>
      </c>
      <c r="F96" s="95">
        <v>2488</v>
      </c>
      <c r="G96" s="95">
        <v>2667.15</v>
      </c>
      <c r="H96" s="95">
        <v>124.15</v>
      </c>
      <c r="I96" s="95">
        <v>-12</v>
      </c>
      <c r="J96" s="95">
        <v>112.15</v>
      </c>
      <c r="K96" s="95"/>
    </row>
    <row r="97" s="100" customFormat="1" ht="20" customHeight="1" spans="1:11">
      <c r="A97" s="94" t="s">
        <v>158</v>
      </c>
      <c r="B97" s="101">
        <v>0</v>
      </c>
      <c r="C97" s="101">
        <v>0</v>
      </c>
      <c r="D97" s="101">
        <v>0</v>
      </c>
      <c r="E97" s="101">
        <v>125.4</v>
      </c>
      <c r="F97" s="101">
        <v>0</v>
      </c>
      <c r="G97" s="101">
        <v>125.4</v>
      </c>
      <c r="H97" s="101">
        <v>125.4</v>
      </c>
      <c r="I97" s="101">
        <v>0</v>
      </c>
      <c r="J97" s="101">
        <v>125.4</v>
      </c>
      <c r="K97" s="101"/>
    </row>
    <row r="98" s="100" customFormat="1" ht="20" customHeight="1" spans="1:11">
      <c r="A98" s="102" t="s">
        <v>93</v>
      </c>
      <c r="B98" s="101"/>
      <c r="C98" s="101"/>
      <c r="D98" s="101">
        <v>0</v>
      </c>
      <c r="E98" s="101">
        <v>125.4</v>
      </c>
      <c r="F98" s="101"/>
      <c r="G98" s="101">
        <v>125.4</v>
      </c>
      <c r="H98" s="101">
        <v>125.4</v>
      </c>
      <c r="I98" s="101">
        <v>0</v>
      </c>
      <c r="J98" s="101">
        <v>125.4</v>
      </c>
      <c r="K98" s="101"/>
    </row>
    <row r="99" s="78" customFormat="1" ht="20" customHeight="1" spans="1:11">
      <c r="A99" s="94" t="s">
        <v>159</v>
      </c>
      <c r="B99" s="101">
        <v>55</v>
      </c>
      <c r="C99" s="101">
        <v>450</v>
      </c>
      <c r="D99" s="101">
        <v>505</v>
      </c>
      <c r="E99" s="101">
        <v>0</v>
      </c>
      <c r="F99" s="101">
        <v>470</v>
      </c>
      <c r="G99" s="101">
        <v>470</v>
      </c>
      <c r="H99" s="101">
        <v>-55</v>
      </c>
      <c r="I99" s="101">
        <v>20</v>
      </c>
      <c r="J99" s="101">
        <v>-35</v>
      </c>
      <c r="K99" s="101"/>
    </row>
    <row r="100" s="78" customFormat="1" ht="20" customHeight="1" spans="1:11">
      <c r="A100" s="102" t="s">
        <v>160</v>
      </c>
      <c r="B100" s="101">
        <v>55</v>
      </c>
      <c r="C100" s="101"/>
      <c r="D100" s="101">
        <v>55</v>
      </c>
      <c r="E100" s="101"/>
      <c r="F100" s="101"/>
      <c r="G100" s="101">
        <v>0</v>
      </c>
      <c r="H100" s="101">
        <v>-55</v>
      </c>
      <c r="I100" s="101">
        <v>0</v>
      </c>
      <c r="J100" s="101">
        <v>-55</v>
      </c>
      <c r="K100" s="101"/>
    </row>
    <row r="101" s="78" customFormat="1" ht="20" customHeight="1" spans="1:11">
      <c r="A101" s="102" t="s">
        <v>161</v>
      </c>
      <c r="B101" s="101"/>
      <c r="C101" s="101"/>
      <c r="D101" s="101">
        <v>0</v>
      </c>
      <c r="E101" s="101"/>
      <c r="F101" s="101">
        <v>20</v>
      </c>
      <c r="G101" s="101">
        <v>20</v>
      </c>
      <c r="H101" s="101">
        <v>0</v>
      </c>
      <c r="I101" s="101">
        <v>20</v>
      </c>
      <c r="J101" s="101">
        <v>20</v>
      </c>
      <c r="K101" s="101"/>
    </row>
    <row r="102" s="78" customFormat="1" ht="20" customHeight="1" spans="1:11">
      <c r="A102" s="102" t="s">
        <v>162</v>
      </c>
      <c r="B102" s="101"/>
      <c r="C102" s="101">
        <v>450</v>
      </c>
      <c r="D102" s="101">
        <v>450</v>
      </c>
      <c r="E102" s="101"/>
      <c r="F102" s="101">
        <v>450</v>
      </c>
      <c r="G102" s="101">
        <v>450</v>
      </c>
      <c r="H102" s="101">
        <v>0</v>
      </c>
      <c r="I102" s="101">
        <v>0</v>
      </c>
      <c r="J102" s="101">
        <v>0</v>
      </c>
      <c r="K102" s="101"/>
    </row>
    <row r="103" s="78" customFormat="1" ht="20" customHeight="1" spans="1:11">
      <c r="A103" s="94" t="s">
        <v>163</v>
      </c>
      <c r="B103" s="101">
        <v>0</v>
      </c>
      <c r="C103" s="101">
        <v>0</v>
      </c>
      <c r="D103" s="101">
        <v>0</v>
      </c>
      <c r="E103" s="101">
        <v>53.75</v>
      </c>
      <c r="F103" s="101">
        <v>0</v>
      </c>
      <c r="G103" s="101">
        <v>53.75</v>
      </c>
      <c r="H103" s="101">
        <v>53.75</v>
      </c>
      <c r="I103" s="101">
        <v>0</v>
      </c>
      <c r="J103" s="101">
        <v>53.75</v>
      </c>
      <c r="K103" s="101"/>
    </row>
    <row r="104" s="78" customFormat="1" ht="20" customHeight="1" spans="1:11">
      <c r="A104" s="102" t="s">
        <v>160</v>
      </c>
      <c r="B104" s="101"/>
      <c r="C104" s="101"/>
      <c r="D104" s="101">
        <v>0</v>
      </c>
      <c r="E104" s="101">
        <v>53.75</v>
      </c>
      <c r="F104" s="101"/>
      <c r="G104" s="101">
        <v>53.75</v>
      </c>
      <c r="H104" s="101">
        <v>53.75</v>
      </c>
      <c r="I104" s="101">
        <v>0</v>
      </c>
      <c r="J104" s="101">
        <v>53.75</v>
      </c>
      <c r="K104" s="101"/>
    </row>
    <row r="105" s="78" customFormat="1" ht="20" customHeight="1" spans="1:11">
      <c r="A105" s="94" t="s">
        <v>164</v>
      </c>
      <c r="B105" s="101">
        <v>0</v>
      </c>
      <c r="C105" s="101">
        <v>33</v>
      </c>
      <c r="D105" s="101">
        <v>33</v>
      </c>
      <c r="E105" s="101">
        <v>0</v>
      </c>
      <c r="F105" s="101">
        <v>33</v>
      </c>
      <c r="G105" s="101">
        <v>33</v>
      </c>
      <c r="H105" s="101">
        <v>0</v>
      </c>
      <c r="I105" s="101">
        <v>0</v>
      </c>
      <c r="J105" s="101">
        <v>0</v>
      </c>
      <c r="K105" s="101"/>
    </row>
    <row r="106" s="78" customFormat="1" ht="20" customHeight="1" spans="1:11">
      <c r="A106" s="102" t="s">
        <v>165</v>
      </c>
      <c r="B106" s="101"/>
      <c r="C106" s="101">
        <v>33</v>
      </c>
      <c r="D106" s="101">
        <v>33</v>
      </c>
      <c r="E106" s="101"/>
      <c r="F106" s="101">
        <v>33</v>
      </c>
      <c r="G106" s="101">
        <v>33</v>
      </c>
      <c r="H106" s="101">
        <v>0</v>
      </c>
      <c r="I106" s="101">
        <v>0</v>
      </c>
      <c r="J106" s="101">
        <v>0</v>
      </c>
      <c r="K106" s="101"/>
    </row>
    <row r="107" s="78" customFormat="1" ht="21" customHeight="1" spans="1:11">
      <c r="A107" s="94" t="s">
        <v>166</v>
      </c>
      <c r="B107" s="101">
        <v>0</v>
      </c>
      <c r="C107" s="101">
        <v>2017</v>
      </c>
      <c r="D107" s="101">
        <v>2017</v>
      </c>
      <c r="E107" s="101">
        <v>0</v>
      </c>
      <c r="F107" s="101">
        <v>1985</v>
      </c>
      <c r="G107" s="101">
        <v>1985</v>
      </c>
      <c r="H107" s="101">
        <v>0</v>
      </c>
      <c r="I107" s="101">
        <v>-32</v>
      </c>
      <c r="J107" s="101">
        <v>-32</v>
      </c>
      <c r="K107" s="101"/>
    </row>
    <row r="108" s="78" customFormat="1" ht="20" customHeight="1" spans="1:11">
      <c r="A108" s="102" t="s">
        <v>167</v>
      </c>
      <c r="B108" s="101"/>
      <c r="C108" s="101">
        <v>2017</v>
      </c>
      <c r="D108" s="101">
        <v>2017</v>
      </c>
      <c r="E108" s="101"/>
      <c r="F108" s="101">
        <v>1985</v>
      </c>
      <c r="G108" s="101">
        <v>1985</v>
      </c>
      <c r="H108" s="101">
        <v>0</v>
      </c>
      <c r="I108" s="101">
        <v>-32</v>
      </c>
      <c r="J108" s="101">
        <v>-32</v>
      </c>
      <c r="K108" s="101"/>
    </row>
    <row r="109" s="80" customFormat="1" ht="20" customHeight="1" spans="1:11">
      <c r="A109" s="94" t="s">
        <v>168</v>
      </c>
      <c r="B109" s="95">
        <v>179</v>
      </c>
      <c r="C109" s="95">
        <v>280</v>
      </c>
      <c r="D109" s="95">
        <v>459</v>
      </c>
      <c r="E109" s="95">
        <v>148.59</v>
      </c>
      <c r="F109" s="95">
        <v>410</v>
      </c>
      <c r="G109" s="95">
        <v>558.59</v>
      </c>
      <c r="H109" s="95">
        <v>-30.41</v>
      </c>
      <c r="I109" s="95">
        <v>130</v>
      </c>
      <c r="J109" s="95">
        <v>99.59</v>
      </c>
      <c r="K109" s="95"/>
    </row>
    <row r="110" s="78" customFormat="1" ht="20" customHeight="1" spans="1:11">
      <c r="A110" s="94" t="s">
        <v>169</v>
      </c>
      <c r="B110" s="101">
        <v>89</v>
      </c>
      <c r="C110" s="101">
        <v>0</v>
      </c>
      <c r="D110" s="101">
        <v>89</v>
      </c>
      <c r="E110" s="101">
        <v>92.59</v>
      </c>
      <c r="F110" s="101">
        <v>40</v>
      </c>
      <c r="G110" s="101">
        <v>132.59</v>
      </c>
      <c r="H110" s="101">
        <v>3.59</v>
      </c>
      <c r="I110" s="101">
        <v>40</v>
      </c>
      <c r="J110" s="101">
        <v>43.59</v>
      </c>
      <c r="K110" s="101"/>
    </row>
    <row r="111" s="78" customFormat="1" ht="20" customHeight="1" spans="1:11">
      <c r="A111" s="102" t="s">
        <v>93</v>
      </c>
      <c r="B111" s="101">
        <v>43</v>
      </c>
      <c r="C111" s="101"/>
      <c r="D111" s="101">
        <v>43</v>
      </c>
      <c r="E111" s="101">
        <v>53.59</v>
      </c>
      <c r="F111" s="101"/>
      <c r="G111" s="101">
        <v>53.59</v>
      </c>
      <c r="H111" s="101">
        <v>10.59</v>
      </c>
      <c r="I111" s="101">
        <v>0</v>
      </c>
      <c r="J111" s="101">
        <v>10.59</v>
      </c>
      <c r="K111" s="101"/>
    </row>
    <row r="112" s="78" customFormat="1" ht="20" customHeight="1" spans="1:11">
      <c r="A112" s="102" t="s">
        <v>170</v>
      </c>
      <c r="B112" s="101"/>
      <c r="C112" s="101"/>
      <c r="D112" s="101">
        <v>0</v>
      </c>
      <c r="E112" s="101"/>
      <c r="F112" s="101">
        <v>40</v>
      </c>
      <c r="G112" s="101">
        <v>40</v>
      </c>
      <c r="H112" s="101">
        <v>0</v>
      </c>
      <c r="I112" s="101">
        <v>40</v>
      </c>
      <c r="J112" s="101">
        <v>40</v>
      </c>
      <c r="K112" s="101"/>
    </row>
    <row r="113" s="78" customFormat="1" ht="20" customHeight="1" spans="1:11">
      <c r="A113" s="102" t="s">
        <v>171</v>
      </c>
      <c r="B113" s="101">
        <v>46</v>
      </c>
      <c r="C113" s="101"/>
      <c r="D113" s="101">
        <v>46</v>
      </c>
      <c r="E113" s="101">
        <v>39</v>
      </c>
      <c r="F113" s="101"/>
      <c r="G113" s="101">
        <v>39</v>
      </c>
      <c r="H113" s="101">
        <v>-7</v>
      </c>
      <c r="I113" s="101">
        <v>0</v>
      </c>
      <c r="J113" s="101">
        <v>-7</v>
      </c>
      <c r="K113" s="101"/>
    </row>
    <row r="114" s="78" customFormat="1" ht="20" customHeight="1" spans="1:11">
      <c r="A114" s="94" t="s">
        <v>172</v>
      </c>
      <c r="B114" s="101">
        <v>0</v>
      </c>
      <c r="C114" s="101">
        <v>0</v>
      </c>
      <c r="D114" s="101">
        <v>0</v>
      </c>
      <c r="E114" s="101">
        <v>0</v>
      </c>
      <c r="F114" s="101">
        <v>90</v>
      </c>
      <c r="G114" s="101">
        <v>90</v>
      </c>
      <c r="H114" s="101">
        <v>0</v>
      </c>
      <c r="I114" s="101">
        <v>90</v>
      </c>
      <c r="J114" s="101">
        <v>90</v>
      </c>
      <c r="K114" s="101"/>
    </row>
    <row r="115" s="78" customFormat="1" ht="20" customHeight="1" spans="1:11">
      <c r="A115" s="102" t="s">
        <v>173</v>
      </c>
      <c r="B115" s="101"/>
      <c r="C115" s="101"/>
      <c r="D115" s="101">
        <v>0</v>
      </c>
      <c r="E115" s="101"/>
      <c r="F115" s="101">
        <v>90</v>
      </c>
      <c r="G115" s="101">
        <v>90</v>
      </c>
      <c r="H115" s="101">
        <v>0</v>
      </c>
      <c r="I115" s="101">
        <v>90</v>
      </c>
      <c r="J115" s="101">
        <v>90</v>
      </c>
      <c r="K115" s="101"/>
    </row>
    <row r="116" s="78" customFormat="1" ht="20" customHeight="1" spans="1:11">
      <c r="A116" s="94" t="s">
        <v>174</v>
      </c>
      <c r="B116" s="101">
        <v>90</v>
      </c>
      <c r="C116" s="101">
        <v>0</v>
      </c>
      <c r="D116" s="101">
        <v>90</v>
      </c>
      <c r="E116" s="101">
        <v>56</v>
      </c>
      <c r="F116" s="101">
        <v>0</v>
      </c>
      <c r="G116" s="101">
        <v>56</v>
      </c>
      <c r="H116" s="101">
        <v>-34</v>
      </c>
      <c r="I116" s="101">
        <v>0</v>
      </c>
      <c r="J116" s="101">
        <v>-34</v>
      </c>
      <c r="K116" s="101"/>
    </row>
    <row r="117" s="78" customFormat="1" ht="26" customHeight="1" spans="1:11">
      <c r="A117" s="102" t="s">
        <v>175</v>
      </c>
      <c r="B117" s="101">
        <v>90</v>
      </c>
      <c r="C117" s="101"/>
      <c r="D117" s="101">
        <v>90</v>
      </c>
      <c r="E117" s="101">
        <v>56</v>
      </c>
      <c r="F117" s="101"/>
      <c r="G117" s="101">
        <v>56</v>
      </c>
      <c r="H117" s="101">
        <v>-34</v>
      </c>
      <c r="I117" s="101">
        <v>0</v>
      </c>
      <c r="J117" s="101">
        <v>-34</v>
      </c>
      <c r="K117" s="101"/>
    </row>
    <row r="118" s="78" customFormat="1" ht="28" customHeight="1" spans="1:11">
      <c r="A118" s="94" t="s">
        <v>176</v>
      </c>
      <c r="B118" s="101">
        <v>0</v>
      </c>
      <c r="C118" s="101">
        <v>280</v>
      </c>
      <c r="D118" s="101">
        <v>280</v>
      </c>
      <c r="E118" s="101">
        <v>0</v>
      </c>
      <c r="F118" s="101">
        <v>280</v>
      </c>
      <c r="G118" s="101">
        <v>280</v>
      </c>
      <c r="H118" s="101">
        <v>0</v>
      </c>
      <c r="I118" s="101">
        <v>0</v>
      </c>
      <c r="J118" s="101">
        <v>0</v>
      </c>
      <c r="K118" s="101"/>
    </row>
    <row r="119" s="78" customFormat="1" ht="27" customHeight="1" spans="1:11">
      <c r="A119" s="102" t="s">
        <v>177</v>
      </c>
      <c r="B119" s="101"/>
      <c r="C119" s="101">
        <v>280</v>
      </c>
      <c r="D119" s="101">
        <v>280</v>
      </c>
      <c r="E119" s="101"/>
      <c r="F119" s="101">
        <v>280</v>
      </c>
      <c r="G119" s="101">
        <v>280</v>
      </c>
      <c r="H119" s="101">
        <v>0</v>
      </c>
      <c r="I119" s="101">
        <v>0</v>
      </c>
      <c r="J119" s="101">
        <v>0</v>
      </c>
      <c r="K119" s="101"/>
    </row>
    <row r="120" s="80" customFormat="1" ht="20" customHeight="1" spans="1:11">
      <c r="A120" s="94" t="s">
        <v>178</v>
      </c>
      <c r="B120" s="95">
        <v>425</v>
      </c>
      <c r="C120" s="95">
        <v>5678</v>
      </c>
      <c r="D120" s="95">
        <v>6103</v>
      </c>
      <c r="E120" s="95">
        <v>1998.93</v>
      </c>
      <c r="F120" s="95">
        <v>7906</v>
      </c>
      <c r="G120" s="95">
        <v>9904.93</v>
      </c>
      <c r="H120" s="95">
        <v>1573.93</v>
      </c>
      <c r="I120" s="95">
        <v>2228</v>
      </c>
      <c r="J120" s="95">
        <v>3801.93</v>
      </c>
      <c r="K120" s="95"/>
    </row>
    <row r="121" s="78" customFormat="1" ht="33" customHeight="1" spans="1:11">
      <c r="A121" s="94" t="s">
        <v>179</v>
      </c>
      <c r="B121" s="101">
        <v>383</v>
      </c>
      <c r="C121" s="101">
        <v>0</v>
      </c>
      <c r="D121" s="101">
        <v>383</v>
      </c>
      <c r="E121" s="101">
        <v>245.58</v>
      </c>
      <c r="F121" s="101">
        <v>3</v>
      </c>
      <c r="G121" s="101">
        <v>248.58</v>
      </c>
      <c r="H121" s="101">
        <v>-137.42</v>
      </c>
      <c r="I121" s="101">
        <v>3</v>
      </c>
      <c r="J121" s="101">
        <v>-134.42</v>
      </c>
      <c r="K121" s="101"/>
    </row>
    <row r="122" s="78" customFormat="1" ht="20" customHeight="1" spans="1:11">
      <c r="A122" s="102" t="s">
        <v>93</v>
      </c>
      <c r="B122" s="101">
        <v>245</v>
      </c>
      <c r="C122" s="101"/>
      <c r="D122" s="101">
        <v>245</v>
      </c>
      <c r="E122" s="101">
        <v>113.58</v>
      </c>
      <c r="F122" s="101"/>
      <c r="G122" s="101">
        <v>113.58</v>
      </c>
      <c r="H122" s="101">
        <v>-131.42</v>
      </c>
      <c r="I122" s="101">
        <v>0</v>
      </c>
      <c r="J122" s="101">
        <v>-131.42</v>
      </c>
      <c r="K122" s="101"/>
    </row>
    <row r="123" s="78" customFormat="1" ht="20" customHeight="1" spans="1:11">
      <c r="A123" s="102" t="s">
        <v>180</v>
      </c>
      <c r="B123" s="101"/>
      <c r="C123" s="101"/>
      <c r="D123" s="101">
        <v>0</v>
      </c>
      <c r="E123" s="101"/>
      <c r="F123" s="101">
        <v>3</v>
      </c>
      <c r="G123" s="101">
        <v>3</v>
      </c>
      <c r="H123" s="101">
        <v>0</v>
      </c>
      <c r="I123" s="101">
        <v>3</v>
      </c>
      <c r="J123" s="101">
        <v>3</v>
      </c>
      <c r="K123" s="101"/>
    </row>
    <row r="124" s="78" customFormat="1" ht="20" customHeight="1" spans="1:11">
      <c r="A124" s="102" t="s">
        <v>181</v>
      </c>
      <c r="B124" s="101">
        <v>138</v>
      </c>
      <c r="C124" s="101"/>
      <c r="D124" s="101">
        <v>138</v>
      </c>
      <c r="E124" s="101">
        <v>132</v>
      </c>
      <c r="F124" s="101"/>
      <c r="G124" s="101">
        <v>132</v>
      </c>
      <c r="H124" s="101">
        <v>-6</v>
      </c>
      <c r="I124" s="101">
        <v>0</v>
      </c>
      <c r="J124" s="101">
        <v>-6</v>
      </c>
      <c r="K124" s="101"/>
    </row>
    <row r="125" s="78" customFormat="1" ht="20" customHeight="1" spans="1:11">
      <c r="A125" s="94" t="s">
        <v>182</v>
      </c>
      <c r="B125" s="101">
        <v>42</v>
      </c>
      <c r="C125" s="101">
        <v>524</v>
      </c>
      <c r="D125" s="101">
        <v>566</v>
      </c>
      <c r="E125" s="101">
        <v>41.29</v>
      </c>
      <c r="F125" s="101">
        <v>692</v>
      </c>
      <c r="G125" s="101">
        <v>733.29</v>
      </c>
      <c r="H125" s="101">
        <v>-0.710000000000001</v>
      </c>
      <c r="I125" s="101">
        <v>168</v>
      </c>
      <c r="J125" s="101">
        <v>167.29</v>
      </c>
      <c r="K125" s="101"/>
    </row>
    <row r="126" s="78" customFormat="1" ht="20" customHeight="1" spans="1:11">
      <c r="A126" s="102" t="s">
        <v>183</v>
      </c>
      <c r="B126" s="101"/>
      <c r="C126" s="101">
        <v>30</v>
      </c>
      <c r="D126" s="101">
        <v>30</v>
      </c>
      <c r="E126" s="101"/>
      <c r="F126" s="101">
        <v>30</v>
      </c>
      <c r="G126" s="101">
        <v>30</v>
      </c>
      <c r="H126" s="101">
        <v>0</v>
      </c>
      <c r="I126" s="101">
        <v>0</v>
      </c>
      <c r="J126" s="101">
        <v>0</v>
      </c>
      <c r="K126" s="101"/>
    </row>
    <row r="127" s="78" customFormat="1" ht="20" customHeight="1" spans="1:11">
      <c r="A127" s="102" t="s">
        <v>184</v>
      </c>
      <c r="B127" s="101"/>
      <c r="C127" s="101">
        <v>494</v>
      </c>
      <c r="D127" s="101">
        <v>494</v>
      </c>
      <c r="E127" s="101"/>
      <c r="F127" s="101">
        <v>657</v>
      </c>
      <c r="G127" s="101">
        <v>657</v>
      </c>
      <c r="H127" s="101">
        <v>0</v>
      </c>
      <c r="I127" s="101">
        <v>163</v>
      </c>
      <c r="J127" s="101">
        <v>163</v>
      </c>
      <c r="K127" s="101"/>
    </row>
    <row r="128" s="78" customFormat="1" ht="20" customHeight="1" spans="1:11">
      <c r="A128" s="102" t="s">
        <v>185</v>
      </c>
      <c r="B128" s="101">
        <v>42</v>
      </c>
      <c r="C128" s="101"/>
      <c r="D128" s="101">
        <v>42</v>
      </c>
      <c r="E128" s="101">
        <v>41.29</v>
      </c>
      <c r="F128" s="101">
        <v>5</v>
      </c>
      <c r="G128" s="101">
        <v>46.29</v>
      </c>
      <c r="H128" s="101">
        <v>-0.710000000000001</v>
      </c>
      <c r="I128" s="101">
        <v>5</v>
      </c>
      <c r="J128" s="101">
        <v>4.29</v>
      </c>
      <c r="K128" s="101"/>
    </row>
    <row r="129" s="78" customFormat="1" ht="20" customHeight="1" spans="1:11">
      <c r="A129" s="94" t="s">
        <v>186</v>
      </c>
      <c r="B129" s="101">
        <v>0</v>
      </c>
      <c r="C129" s="101">
        <v>0</v>
      </c>
      <c r="D129" s="101">
        <v>0</v>
      </c>
      <c r="E129" s="101">
        <v>1712.06</v>
      </c>
      <c r="F129" s="101">
        <v>0</v>
      </c>
      <c r="G129" s="101">
        <v>1712.06</v>
      </c>
      <c r="H129" s="101">
        <v>1712.06</v>
      </c>
      <c r="I129" s="101">
        <v>0</v>
      </c>
      <c r="J129" s="101">
        <v>1712.06</v>
      </c>
      <c r="K129" s="101"/>
    </row>
    <row r="130" s="78" customFormat="1" ht="27" customHeight="1" spans="1:11">
      <c r="A130" s="102" t="s">
        <v>187</v>
      </c>
      <c r="B130" s="101"/>
      <c r="C130" s="101"/>
      <c r="D130" s="101">
        <v>0</v>
      </c>
      <c r="E130" s="101">
        <v>1470.06</v>
      </c>
      <c r="F130" s="101"/>
      <c r="G130" s="101">
        <v>1470.06</v>
      </c>
      <c r="H130" s="101">
        <v>1470.06</v>
      </c>
      <c r="I130" s="101">
        <v>0</v>
      </c>
      <c r="J130" s="101">
        <v>1470.06</v>
      </c>
      <c r="K130" s="101"/>
    </row>
    <row r="131" s="78" customFormat="1" ht="27" customHeight="1" spans="1:11">
      <c r="A131" s="102" t="s">
        <v>188</v>
      </c>
      <c r="B131" s="101"/>
      <c r="C131" s="101"/>
      <c r="D131" s="101">
        <v>0</v>
      </c>
      <c r="E131" s="101">
        <v>242</v>
      </c>
      <c r="F131" s="101"/>
      <c r="G131" s="101">
        <v>242</v>
      </c>
      <c r="H131" s="101">
        <v>242</v>
      </c>
      <c r="I131" s="101">
        <v>0</v>
      </c>
      <c r="J131" s="101">
        <v>242</v>
      </c>
      <c r="K131" s="101"/>
    </row>
    <row r="132" s="78" customFormat="1" ht="27" customHeight="1" spans="1:11">
      <c r="A132" s="94" t="s">
        <v>189</v>
      </c>
      <c r="B132" s="101">
        <v>0</v>
      </c>
      <c r="C132" s="101">
        <v>0</v>
      </c>
      <c r="D132" s="101">
        <v>0</v>
      </c>
      <c r="E132" s="101">
        <v>0</v>
      </c>
      <c r="F132" s="101">
        <v>6</v>
      </c>
      <c r="G132" s="101">
        <v>6</v>
      </c>
      <c r="H132" s="101">
        <v>0</v>
      </c>
      <c r="I132" s="101">
        <v>6</v>
      </c>
      <c r="J132" s="101">
        <v>6</v>
      </c>
      <c r="K132" s="101"/>
    </row>
    <row r="133" s="78" customFormat="1" ht="27" customHeight="1" spans="1:11">
      <c r="A133" s="102" t="s">
        <v>190</v>
      </c>
      <c r="B133" s="101"/>
      <c r="C133" s="101"/>
      <c r="D133" s="101">
        <v>0</v>
      </c>
      <c r="E133" s="101"/>
      <c r="F133" s="101">
        <v>6</v>
      </c>
      <c r="G133" s="101">
        <v>6</v>
      </c>
      <c r="H133" s="101">
        <v>0</v>
      </c>
      <c r="I133" s="101">
        <v>6</v>
      </c>
      <c r="J133" s="101">
        <v>6</v>
      </c>
      <c r="K133" s="101"/>
    </row>
    <row r="134" s="78" customFormat="1" ht="20" customHeight="1" spans="1:11">
      <c r="A134" s="94" t="s">
        <v>191</v>
      </c>
      <c r="B134" s="101">
        <v>0</v>
      </c>
      <c r="C134" s="101">
        <v>535</v>
      </c>
      <c r="D134" s="101">
        <v>535</v>
      </c>
      <c r="E134" s="101">
        <v>0</v>
      </c>
      <c r="F134" s="101">
        <v>843</v>
      </c>
      <c r="G134" s="101">
        <v>843</v>
      </c>
      <c r="H134" s="101">
        <v>0</v>
      </c>
      <c r="I134" s="101">
        <v>308</v>
      </c>
      <c r="J134" s="101">
        <v>308</v>
      </c>
      <c r="K134" s="101"/>
    </row>
    <row r="135" s="78" customFormat="1" ht="20" customHeight="1" spans="1:11">
      <c r="A135" s="102" t="s">
        <v>192</v>
      </c>
      <c r="B135" s="101"/>
      <c r="C135" s="101">
        <v>400</v>
      </c>
      <c r="D135" s="101">
        <v>400</v>
      </c>
      <c r="E135" s="101"/>
      <c r="F135" s="101">
        <v>400</v>
      </c>
      <c r="G135" s="101">
        <v>400</v>
      </c>
      <c r="H135" s="101">
        <v>0</v>
      </c>
      <c r="I135" s="101">
        <v>0</v>
      </c>
      <c r="J135" s="101">
        <v>0</v>
      </c>
      <c r="K135" s="101"/>
    </row>
    <row r="136" s="78" customFormat="1" ht="20" customHeight="1" spans="1:11">
      <c r="A136" s="102" t="s">
        <v>193</v>
      </c>
      <c r="B136" s="101"/>
      <c r="C136" s="101">
        <v>35</v>
      </c>
      <c r="D136" s="101">
        <v>35</v>
      </c>
      <c r="E136" s="101"/>
      <c r="F136" s="101">
        <v>35</v>
      </c>
      <c r="G136" s="101">
        <v>35</v>
      </c>
      <c r="H136" s="101">
        <v>0</v>
      </c>
      <c r="I136" s="101">
        <v>0</v>
      </c>
      <c r="J136" s="101">
        <v>0</v>
      </c>
      <c r="K136" s="101"/>
    </row>
    <row r="137" s="78" customFormat="1" ht="20" customHeight="1" spans="1:11">
      <c r="A137" s="102" t="s">
        <v>194</v>
      </c>
      <c r="B137" s="101"/>
      <c r="C137" s="101">
        <v>100</v>
      </c>
      <c r="D137" s="101">
        <v>100</v>
      </c>
      <c r="E137" s="101"/>
      <c r="F137" s="101">
        <v>408</v>
      </c>
      <c r="G137" s="101">
        <v>408</v>
      </c>
      <c r="H137" s="101">
        <v>0</v>
      </c>
      <c r="I137" s="101">
        <v>308</v>
      </c>
      <c r="J137" s="101">
        <v>308</v>
      </c>
      <c r="K137" s="101"/>
    </row>
    <row r="138" s="78" customFormat="1" ht="20" customHeight="1" spans="1:11">
      <c r="A138" s="94" t="s">
        <v>195</v>
      </c>
      <c r="B138" s="101">
        <v>0</v>
      </c>
      <c r="C138" s="101">
        <v>284</v>
      </c>
      <c r="D138" s="101">
        <v>284</v>
      </c>
      <c r="E138" s="101">
        <v>0</v>
      </c>
      <c r="F138" s="101">
        <v>377</v>
      </c>
      <c r="G138" s="101">
        <v>377</v>
      </c>
      <c r="H138" s="101">
        <v>0</v>
      </c>
      <c r="I138" s="101">
        <v>93</v>
      </c>
      <c r="J138" s="101">
        <v>93</v>
      </c>
      <c r="K138" s="101"/>
    </row>
    <row r="139" s="78" customFormat="1" ht="20" customHeight="1" spans="1:11">
      <c r="A139" s="102" t="s">
        <v>196</v>
      </c>
      <c r="B139" s="101"/>
      <c r="C139" s="101">
        <v>200</v>
      </c>
      <c r="D139" s="101">
        <v>200</v>
      </c>
      <c r="E139" s="101"/>
      <c r="F139" s="101">
        <v>200</v>
      </c>
      <c r="G139" s="101">
        <v>200</v>
      </c>
      <c r="H139" s="101">
        <v>0</v>
      </c>
      <c r="I139" s="101">
        <v>0</v>
      </c>
      <c r="J139" s="101">
        <v>0</v>
      </c>
      <c r="K139" s="101"/>
    </row>
    <row r="140" s="78" customFormat="1" ht="20" customHeight="1" spans="1:11">
      <c r="A140" s="102" t="s">
        <v>197</v>
      </c>
      <c r="B140" s="101"/>
      <c r="C140" s="101">
        <v>84</v>
      </c>
      <c r="D140" s="101">
        <v>84</v>
      </c>
      <c r="E140" s="101"/>
      <c r="F140" s="101">
        <v>162</v>
      </c>
      <c r="G140" s="101">
        <v>162</v>
      </c>
      <c r="H140" s="101">
        <v>0</v>
      </c>
      <c r="I140" s="101">
        <v>78</v>
      </c>
      <c r="J140" s="101">
        <v>78</v>
      </c>
      <c r="K140" s="101"/>
    </row>
    <row r="141" s="78" customFormat="1" ht="20" customHeight="1" spans="1:11">
      <c r="A141" s="102" t="s">
        <v>198</v>
      </c>
      <c r="B141" s="101"/>
      <c r="C141" s="101"/>
      <c r="D141" s="101">
        <v>0</v>
      </c>
      <c r="E141" s="101"/>
      <c r="F141" s="101">
        <v>15</v>
      </c>
      <c r="G141" s="101">
        <v>15</v>
      </c>
      <c r="H141" s="101">
        <v>0</v>
      </c>
      <c r="I141" s="101">
        <v>15</v>
      </c>
      <c r="J141" s="101">
        <v>15</v>
      </c>
      <c r="K141" s="101"/>
    </row>
    <row r="142" s="78" customFormat="1" ht="20" customHeight="1" spans="1:11">
      <c r="A142" s="94" t="s">
        <v>199</v>
      </c>
      <c r="B142" s="101">
        <v>0</v>
      </c>
      <c r="C142" s="101">
        <v>22</v>
      </c>
      <c r="D142" s="101">
        <v>22</v>
      </c>
      <c r="E142" s="101">
        <v>0</v>
      </c>
      <c r="F142" s="101">
        <v>12</v>
      </c>
      <c r="G142" s="101">
        <v>12</v>
      </c>
      <c r="H142" s="101">
        <v>0</v>
      </c>
      <c r="I142" s="101">
        <v>-10</v>
      </c>
      <c r="J142" s="101">
        <v>-10</v>
      </c>
      <c r="K142" s="101"/>
    </row>
    <row r="143" s="78" customFormat="1" ht="20" customHeight="1" spans="1:11">
      <c r="A143" s="102" t="s">
        <v>200</v>
      </c>
      <c r="B143" s="101"/>
      <c r="C143" s="101">
        <v>22</v>
      </c>
      <c r="D143" s="101">
        <v>22</v>
      </c>
      <c r="E143" s="101"/>
      <c r="F143" s="101">
        <v>7</v>
      </c>
      <c r="G143" s="101">
        <v>7</v>
      </c>
      <c r="H143" s="101">
        <v>0</v>
      </c>
      <c r="I143" s="101">
        <v>-15</v>
      </c>
      <c r="J143" s="101">
        <v>-15</v>
      </c>
      <c r="K143" s="101"/>
    </row>
    <row r="144" s="78" customFormat="1" ht="20" customHeight="1" spans="1:11">
      <c r="A144" s="102" t="s">
        <v>201</v>
      </c>
      <c r="B144" s="101"/>
      <c r="C144" s="101"/>
      <c r="D144" s="101">
        <v>0</v>
      </c>
      <c r="E144" s="101"/>
      <c r="F144" s="101">
        <v>5</v>
      </c>
      <c r="G144" s="101">
        <v>5</v>
      </c>
      <c r="H144" s="101">
        <v>0</v>
      </c>
      <c r="I144" s="101">
        <v>5</v>
      </c>
      <c r="J144" s="101">
        <v>5</v>
      </c>
      <c r="K144" s="101"/>
    </row>
    <row r="145" s="78" customFormat="1" ht="20" customHeight="1" spans="1:11">
      <c r="A145" s="94" t="s">
        <v>202</v>
      </c>
      <c r="B145" s="101">
        <v>0</v>
      </c>
      <c r="C145" s="101">
        <v>0</v>
      </c>
      <c r="D145" s="101">
        <v>0</v>
      </c>
      <c r="E145" s="101">
        <v>0</v>
      </c>
      <c r="F145" s="101">
        <v>288</v>
      </c>
      <c r="G145" s="101">
        <v>288</v>
      </c>
      <c r="H145" s="101">
        <v>0</v>
      </c>
      <c r="I145" s="101">
        <v>288</v>
      </c>
      <c r="J145" s="101">
        <v>288</v>
      </c>
      <c r="K145" s="101"/>
    </row>
    <row r="146" s="78" customFormat="1" ht="20" customHeight="1" spans="1:11">
      <c r="A146" s="102" t="s">
        <v>94</v>
      </c>
      <c r="B146" s="101"/>
      <c r="C146" s="101"/>
      <c r="D146" s="101">
        <v>0</v>
      </c>
      <c r="E146" s="101"/>
      <c r="F146" s="101">
        <v>3</v>
      </c>
      <c r="G146" s="101">
        <v>3</v>
      </c>
      <c r="H146" s="101">
        <v>0</v>
      </c>
      <c r="I146" s="101">
        <v>3</v>
      </c>
      <c r="J146" s="101">
        <v>3</v>
      </c>
      <c r="K146" s="101"/>
    </row>
    <row r="147" s="78" customFormat="1" ht="20" customHeight="1" spans="1:11">
      <c r="A147" s="102" t="s">
        <v>203</v>
      </c>
      <c r="B147" s="101"/>
      <c r="C147" s="101"/>
      <c r="D147" s="101">
        <v>0</v>
      </c>
      <c r="E147" s="101"/>
      <c r="F147" s="101">
        <v>250</v>
      </c>
      <c r="G147" s="101">
        <v>250</v>
      </c>
      <c r="H147" s="101">
        <v>0</v>
      </c>
      <c r="I147" s="101">
        <v>250</v>
      </c>
      <c r="J147" s="101">
        <v>250</v>
      </c>
      <c r="K147" s="101"/>
    </row>
    <row r="148" s="78" customFormat="1" ht="20" customHeight="1" spans="1:11">
      <c r="A148" s="102" t="s">
        <v>204</v>
      </c>
      <c r="B148" s="101"/>
      <c r="C148" s="101"/>
      <c r="D148" s="101">
        <v>0</v>
      </c>
      <c r="E148" s="101"/>
      <c r="F148" s="101">
        <v>35</v>
      </c>
      <c r="G148" s="101">
        <v>35</v>
      </c>
      <c r="H148" s="101">
        <v>0</v>
      </c>
      <c r="I148" s="101">
        <v>35</v>
      </c>
      <c r="J148" s="101">
        <v>35</v>
      </c>
      <c r="K148" s="101"/>
    </row>
    <row r="149" s="78" customFormat="1" ht="20" customHeight="1" spans="1:11">
      <c r="A149" s="94" t="s">
        <v>205</v>
      </c>
      <c r="B149" s="101">
        <v>0</v>
      </c>
      <c r="C149" s="101">
        <v>305</v>
      </c>
      <c r="D149" s="101">
        <v>305</v>
      </c>
      <c r="E149" s="101">
        <v>0</v>
      </c>
      <c r="F149" s="101">
        <v>312</v>
      </c>
      <c r="G149" s="101">
        <v>312</v>
      </c>
      <c r="H149" s="101">
        <v>0</v>
      </c>
      <c r="I149" s="101">
        <v>7</v>
      </c>
      <c r="J149" s="101">
        <v>7</v>
      </c>
      <c r="K149" s="101"/>
    </row>
    <row r="150" s="78" customFormat="1" ht="20" customHeight="1" spans="1:11">
      <c r="A150" s="102" t="s">
        <v>206</v>
      </c>
      <c r="B150" s="101"/>
      <c r="C150" s="101">
        <v>5</v>
      </c>
      <c r="D150" s="101">
        <v>5</v>
      </c>
      <c r="E150" s="101"/>
      <c r="F150" s="101">
        <v>1</v>
      </c>
      <c r="G150" s="101">
        <v>1</v>
      </c>
      <c r="H150" s="101">
        <v>0</v>
      </c>
      <c r="I150" s="101">
        <v>-4</v>
      </c>
      <c r="J150" s="101">
        <v>-4</v>
      </c>
      <c r="K150" s="101"/>
    </row>
    <row r="151" s="78" customFormat="1" ht="25" customHeight="1" spans="1:11">
      <c r="A151" s="102" t="s">
        <v>207</v>
      </c>
      <c r="B151" s="101"/>
      <c r="C151" s="101">
        <v>300</v>
      </c>
      <c r="D151" s="101">
        <v>300</v>
      </c>
      <c r="E151" s="101"/>
      <c r="F151" s="101">
        <v>311</v>
      </c>
      <c r="G151" s="101">
        <v>311</v>
      </c>
      <c r="H151" s="101">
        <v>0</v>
      </c>
      <c r="I151" s="101">
        <v>11</v>
      </c>
      <c r="J151" s="101">
        <v>11</v>
      </c>
      <c r="K151" s="101"/>
    </row>
    <row r="152" s="78" customFormat="1" ht="20" customHeight="1" spans="1:11">
      <c r="A152" s="94" t="s">
        <v>208</v>
      </c>
      <c r="B152" s="101">
        <v>0</v>
      </c>
      <c r="C152" s="101">
        <v>30</v>
      </c>
      <c r="D152" s="101">
        <v>30</v>
      </c>
      <c r="E152" s="101">
        <v>0</v>
      </c>
      <c r="F152" s="101">
        <v>78</v>
      </c>
      <c r="G152" s="101">
        <v>78</v>
      </c>
      <c r="H152" s="101">
        <v>0</v>
      </c>
      <c r="I152" s="101">
        <v>48</v>
      </c>
      <c r="J152" s="101">
        <v>48</v>
      </c>
      <c r="K152" s="101"/>
    </row>
    <row r="153" s="78" customFormat="1" ht="20" customHeight="1" spans="1:11">
      <c r="A153" s="102" t="s">
        <v>209</v>
      </c>
      <c r="B153" s="101"/>
      <c r="C153" s="101">
        <v>30</v>
      </c>
      <c r="D153" s="101">
        <v>30</v>
      </c>
      <c r="E153" s="101"/>
      <c r="F153" s="101">
        <v>78</v>
      </c>
      <c r="G153" s="101">
        <v>78</v>
      </c>
      <c r="H153" s="101">
        <v>0</v>
      </c>
      <c r="I153" s="101">
        <v>48</v>
      </c>
      <c r="J153" s="101">
        <v>48</v>
      </c>
      <c r="K153" s="101"/>
    </row>
    <row r="154" s="78" customFormat="1" ht="20" customHeight="1" spans="1:11">
      <c r="A154" s="94" t="s">
        <v>210</v>
      </c>
      <c r="B154" s="101">
        <v>0</v>
      </c>
      <c r="C154" s="101">
        <v>72</v>
      </c>
      <c r="D154" s="101">
        <v>72</v>
      </c>
      <c r="E154" s="101">
        <v>0</v>
      </c>
      <c r="F154" s="101">
        <v>93</v>
      </c>
      <c r="G154" s="101">
        <v>93</v>
      </c>
      <c r="H154" s="101">
        <v>0</v>
      </c>
      <c r="I154" s="101">
        <v>21</v>
      </c>
      <c r="J154" s="101">
        <v>21</v>
      </c>
      <c r="K154" s="101"/>
    </row>
    <row r="155" s="78" customFormat="1" ht="21" customHeight="1" spans="1:11">
      <c r="A155" s="102" t="s">
        <v>211</v>
      </c>
      <c r="B155" s="101"/>
      <c r="C155" s="101"/>
      <c r="D155" s="101">
        <v>0</v>
      </c>
      <c r="E155" s="101"/>
      <c r="F155" s="101">
        <v>24</v>
      </c>
      <c r="G155" s="101">
        <v>24</v>
      </c>
      <c r="H155" s="101">
        <v>0</v>
      </c>
      <c r="I155" s="101">
        <v>24</v>
      </c>
      <c r="J155" s="101">
        <v>24</v>
      </c>
      <c r="K155" s="101"/>
    </row>
    <row r="156" s="78" customFormat="1" ht="29" customHeight="1" spans="1:11">
      <c r="A156" s="102" t="s">
        <v>212</v>
      </c>
      <c r="B156" s="101"/>
      <c r="C156" s="101">
        <v>72</v>
      </c>
      <c r="D156" s="101">
        <v>72</v>
      </c>
      <c r="E156" s="101"/>
      <c r="F156" s="101">
        <v>69</v>
      </c>
      <c r="G156" s="101">
        <v>69</v>
      </c>
      <c r="H156" s="101">
        <v>0</v>
      </c>
      <c r="I156" s="101">
        <v>-3</v>
      </c>
      <c r="J156" s="101">
        <v>-3</v>
      </c>
      <c r="K156" s="101"/>
    </row>
    <row r="157" s="78" customFormat="1" ht="29" customHeight="1" spans="1:11">
      <c r="A157" s="94" t="s">
        <v>213</v>
      </c>
      <c r="B157" s="101">
        <v>0</v>
      </c>
      <c r="C157" s="101">
        <v>0</v>
      </c>
      <c r="D157" s="101">
        <v>0</v>
      </c>
      <c r="E157" s="101">
        <v>0</v>
      </c>
      <c r="F157" s="101">
        <v>36</v>
      </c>
      <c r="G157" s="101">
        <v>36</v>
      </c>
      <c r="H157" s="101">
        <v>0</v>
      </c>
      <c r="I157" s="101">
        <v>36</v>
      </c>
      <c r="J157" s="101">
        <v>36</v>
      </c>
      <c r="K157" s="101"/>
    </row>
    <row r="158" s="78" customFormat="1" ht="29" customHeight="1" spans="1:11">
      <c r="A158" s="102" t="s">
        <v>214</v>
      </c>
      <c r="B158" s="101"/>
      <c r="C158" s="101"/>
      <c r="D158" s="101">
        <v>0</v>
      </c>
      <c r="E158" s="101"/>
      <c r="F158" s="101">
        <v>36</v>
      </c>
      <c r="G158" s="101">
        <v>36</v>
      </c>
      <c r="H158" s="101">
        <v>0</v>
      </c>
      <c r="I158" s="101">
        <v>36</v>
      </c>
      <c r="J158" s="101">
        <v>36</v>
      </c>
      <c r="K158" s="101"/>
    </row>
    <row r="159" s="78" customFormat="1" ht="27" customHeight="1" spans="1:11">
      <c r="A159" s="94" t="s">
        <v>215</v>
      </c>
      <c r="B159" s="101">
        <v>0</v>
      </c>
      <c r="C159" s="101">
        <v>3750</v>
      </c>
      <c r="D159" s="101">
        <v>3750</v>
      </c>
      <c r="E159" s="101">
        <v>0</v>
      </c>
      <c r="F159" s="101">
        <v>5010</v>
      </c>
      <c r="G159" s="101">
        <v>5010</v>
      </c>
      <c r="H159" s="101">
        <v>0</v>
      </c>
      <c r="I159" s="101">
        <v>1260</v>
      </c>
      <c r="J159" s="101">
        <v>1260</v>
      </c>
      <c r="K159" s="101"/>
    </row>
    <row r="160" s="78" customFormat="1" ht="31" customHeight="1" spans="1:11">
      <c r="A160" s="102" t="s">
        <v>216</v>
      </c>
      <c r="B160" s="101"/>
      <c r="C160" s="101">
        <v>3750</v>
      </c>
      <c r="D160" s="101">
        <v>3750</v>
      </c>
      <c r="E160" s="101"/>
      <c r="F160" s="101">
        <v>5010</v>
      </c>
      <c r="G160" s="101">
        <v>5010</v>
      </c>
      <c r="H160" s="101">
        <v>0</v>
      </c>
      <c r="I160" s="101">
        <v>1260</v>
      </c>
      <c r="J160" s="101">
        <v>1260</v>
      </c>
      <c r="K160" s="101"/>
    </row>
    <row r="161" s="78" customFormat="1" ht="29" customHeight="1" spans="1:11">
      <c r="A161" s="94" t="s">
        <v>217</v>
      </c>
      <c r="B161" s="101">
        <v>0</v>
      </c>
      <c r="C161" s="101">
        <v>156</v>
      </c>
      <c r="D161" s="101">
        <v>156</v>
      </c>
      <c r="E161" s="101">
        <v>0</v>
      </c>
      <c r="F161" s="101">
        <v>156</v>
      </c>
      <c r="G161" s="101">
        <v>156</v>
      </c>
      <c r="H161" s="101">
        <v>0</v>
      </c>
      <c r="I161" s="101">
        <v>0</v>
      </c>
      <c r="J161" s="101">
        <v>0</v>
      </c>
      <c r="K161" s="101"/>
    </row>
    <row r="162" s="78" customFormat="1" ht="31" customHeight="1" spans="1:11">
      <c r="A162" s="102" t="s">
        <v>218</v>
      </c>
      <c r="B162" s="101"/>
      <c r="C162" s="101">
        <v>156</v>
      </c>
      <c r="D162" s="101">
        <v>156</v>
      </c>
      <c r="E162" s="101"/>
      <c r="F162" s="101">
        <v>156</v>
      </c>
      <c r="G162" s="101">
        <v>156</v>
      </c>
      <c r="H162" s="101">
        <v>0</v>
      </c>
      <c r="I162" s="101">
        <v>0</v>
      </c>
      <c r="J162" s="101">
        <v>0</v>
      </c>
      <c r="K162" s="101"/>
    </row>
    <row r="163" s="80" customFormat="1" ht="20" customHeight="1" spans="1:11">
      <c r="A163" s="94" t="s">
        <v>219</v>
      </c>
      <c r="B163" s="95">
        <v>2157</v>
      </c>
      <c r="C163" s="95">
        <v>8715</v>
      </c>
      <c r="D163" s="95">
        <v>10872</v>
      </c>
      <c r="E163" s="95">
        <v>2392.34</v>
      </c>
      <c r="F163" s="95">
        <v>12096</v>
      </c>
      <c r="G163" s="95">
        <v>14488.34</v>
      </c>
      <c r="H163" s="95">
        <v>235.34</v>
      </c>
      <c r="I163" s="95">
        <v>3381</v>
      </c>
      <c r="J163" s="95">
        <v>3616.34</v>
      </c>
      <c r="K163" s="95"/>
    </row>
    <row r="164" s="100" customFormat="1" ht="29" customHeight="1" spans="1:11">
      <c r="A164" s="94" t="s">
        <v>220</v>
      </c>
      <c r="B164" s="101">
        <v>0</v>
      </c>
      <c r="C164" s="101">
        <v>0</v>
      </c>
      <c r="D164" s="101">
        <v>0</v>
      </c>
      <c r="E164" s="101">
        <v>105</v>
      </c>
      <c r="F164" s="101">
        <v>0</v>
      </c>
      <c r="G164" s="101">
        <v>105</v>
      </c>
      <c r="H164" s="101">
        <v>105</v>
      </c>
      <c r="I164" s="101">
        <v>0</v>
      </c>
      <c r="J164" s="101">
        <v>105</v>
      </c>
      <c r="K164" s="101"/>
    </row>
    <row r="165" s="100" customFormat="1" ht="20" customHeight="1" spans="1:11">
      <c r="A165" s="102" t="s">
        <v>93</v>
      </c>
      <c r="B165" s="101"/>
      <c r="C165" s="101"/>
      <c r="D165" s="101">
        <v>0</v>
      </c>
      <c r="E165" s="101">
        <v>105</v>
      </c>
      <c r="F165" s="101"/>
      <c r="G165" s="101">
        <v>105</v>
      </c>
      <c r="H165" s="101">
        <v>105</v>
      </c>
      <c r="I165" s="101">
        <v>0</v>
      </c>
      <c r="J165" s="101">
        <v>105</v>
      </c>
      <c r="K165" s="101"/>
    </row>
    <row r="166" s="100" customFormat="1" ht="20" customHeight="1" spans="1:11">
      <c r="A166" s="94" t="s">
        <v>221</v>
      </c>
      <c r="B166" s="101">
        <v>0</v>
      </c>
      <c r="C166" s="101">
        <v>0</v>
      </c>
      <c r="D166" s="101">
        <v>0</v>
      </c>
      <c r="E166" s="101">
        <v>0</v>
      </c>
      <c r="F166" s="101">
        <v>15</v>
      </c>
      <c r="G166" s="101">
        <v>15</v>
      </c>
      <c r="H166" s="101">
        <v>0</v>
      </c>
      <c r="I166" s="101">
        <v>15</v>
      </c>
      <c r="J166" s="101">
        <v>15</v>
      </c>
      <c r="K166" s="101"/>
    </row>
    <row r="167" s="100" customFormat="1" ht="20" customHeight="1" spans="1:11">
      <c r="A167" s="102" t="s">
        <v>222</v>
      </c>
      <c r="B167" s="101"/>
      <c r="C167" s="101"/>
      <c r="D167" s="101">
        <v>0</v>
      </c>
      <c r="E167" s="101"/>
      <c r="F167" s="101">
        <v>15</v>
      </c>
      <c r="G167" s="101">
        <v>15</v>
      </c>
      <c r="H167" s="101">
        <v>0</v>
      </c>
      <c r="I167" s="101">
        <v>15</v>
      </c>
      <c r="J167" s="101">
        <v>15</v>
      </c>
      <c r="K167" s="101"/>
    </row>
    <row r="168" s="78" customFormat="1" ht="20" customHeight="1" spans="1:11">
      <c r="A168" s="94" t="s">
        <v>223</v>
      </c>
      <c r="B168" s="101">
        <v>1726</v>
      </c>
      <c r="C168" s="101">
        <v>0</v>
      </c>
      <c r="D168" s="101">
        <v>1726</v>
      </c>
      <c r="E168" s="101">
        <v>1506</v>
      </c>
      <c r="F168" s="101">
        <v>132</v>
      </c>
      <c r="G168" s="101">
        <v>1638</v>
      </c>
      <c r="H168" s="101">
        <v>-220</v>
      </c>
      <c r="I168" s="101">
        <v>132</v>
      </c>
      <c r="J168" s="101">
        <v>-88</v>
      </c>
      <c r="K168" s="101"/>
    </row>
    <row r="169" s="78" customFormat="1" ht="20" customHeight="1" spans="1:11">
      <c r="A169" s="102" t="s">
        <v>224</v>
      </c>
      <c r="B169" s="101">
        <v>1726</v>
      </c>
      <c r="C169" s="101"/>
      <c r="D169" s="101">
        <v>1726</v>
      </c>
      <c r="E169" s="101">
        <v>1506</v>
      </c>
      <c r="F169" s="101">
        <v>132</v>
      </c>
      <c r="G169" s="101">
        <v>1638</v>
      </c>
      <c r="H169" s="101">
        <v>-220</v>
      </c>
      <c r="I169" s="101">
        <v>132</v>
      </c>
      <c r="J169" s="101">
        <v>-88</v>
      </c>
      <c r="K169" s="101"/>
    </row>
    <row r="170" s="78" customFormat="1" ht="20" customHeight="1" spans="1:11">
      <c r="A170" s="94" t="s">
        <v>225</v>
      </c>
      <c r="B170" s="101">
        <v>104</v>
      </c>
      <c r="C170" s="101">
        <v>0</v>
      </c>
      <c r="D170" s="101">
        <v>104</v>
      </c>
      <c r="E170" s="101">
        <v>81.13</v>
      </c>
      <c r="F170" s="101">
        <v>0</v>
      </c>
      <c r="G170" s="101">
        <v>81.13</v>
      </c>
      <c r="H170" s="101">
        <v>-22.87</v>
      </c>
      <c r="I170" s="101">
        <v>0</v>
      </c>
      <c r="J170" s="101">
        <v>-22.87</v>
      </c>
      <c r="K170" s="101"/>
    </row>
    <row r="171" s="78" customFormat="1" ht="20" customHeight="1" spans="1:11">
      <c r="A171" s="102" t="s">
        <v>226</v>
      </c>
      <c r="B171" s="101">
        <v>104</v>
      </c>
      <c r="C171" s="101"/>
      <c r="D171" s="101">
        <v>104</v>
      </c>
      <c r="E171" s="101">
        <v>81.13</v>
      </c>
      <c r="F171" s="101"/>
      <c r="G171" s="101">
        <v>81.13</v>
      </c>
      <c r="H171" s="101">
        <v>-22.87</v>
      </c>
      <c r="I171" s="101">
        <v>0</v>
      </c>
      <c r="J171" s="101">
        <v>-22.87</v>
      </c>
      <c r="K171" s="101"/>
    </row>
    <row r="172" s="78" customFormat="1" ht="20" customHeight="1" spans="1:11">
      <c r="A172" s="94" t="s">
        <v>227</v>
      </c>
      <c r="B172" s="101">
        <v>327</v>
      </c>
      <c r="C172" s="101">
        <v>2915</v>
      </c>
      <c r="D172" s="101">
        <v>3242</v>
      </c>
      <c r="E172" s="101">
        <v>481</v>
      </c>
      <c r="F172" s="101">
        <v>1848</v>
      </c>
      <c r="G172" s="101">
        <v>2329</v>
      </c>
      <c r="H172" s="101">
        <v>154</v>
      </c>
      <c r="I172" s="101">
        <v>-1067</v>
      </c>
      <c r="J172" s="101">
        <v>-913</v>
      </c>
      <c r="K172" s="101"/>
    </row>
    <row r="173" s="78" customFormat="1" ht="20" customHeight="1" spans="1:11">
      <c r="A173" s="102" t="s">
        <v>228</v>
      </c>
      <c r="B173" s="101">
        <v>327</v>
      </c>
      <c r="C173" s="101"/>
      <c r="D173" s="101">
        <v>327</v>
      </c>
      <c r="E173" s="101">
        <v>481</v>
      </c>
      <c r="F173" s="101"/>
      <c r="G173" s="101">
        <v>481</v>
      </c>
      <c r="H173" s="101">
        <v>154</v>
      </c>
      <c r="I173" s="101">
        <v>0</v>
      </c>
      <c r="J173" s="101">
        <v>154</v>
      </c>
      <c r="K173" s="101"/>
    </row>
    <row r="174" s="78" customFormat="1" ht="20" customHeight="1" spans="1:11">
      <c r="A174" s="102" t="s">
        <v>229</v>
      </c>
      <c r="B174" s="101"/>
      <c r="C174" s="101"/>
      <c r="D174" s="101">
        <v>0</v>
      </c>
      <c r="E174" s="101"/>
      <c r="F174" s="101">
        <v>48</v>
      </c>
      <c r="G174" s="101">
        <v>48</v>
      </c>
      <c r="H174" s="101">
        <v>0</v>
      </c>
      <c r="I174" s="101">
        <v>48</v>
      </c>
      <c r="J174" s="101">
        <v>48</v>
      </c>
      <c r="K174" s="101"/>
    </row>
    <row r="175" s="78" customFormat="1" ht="20" customHeight="1" spans="1:11">
      <c r="A175" s="102" t="s">
        <v>230</v>
      </c>
      <c r="B175" s="101"/>
      <c r="C175" s="101">
        <v>2915</v>
      </c>
      <c r="D175" s="101">
        <v>2915</v>
      </c>
      <c r="E175" s="101"/>
      <c r="F175" s="101">
        <v>1800</v>
      </c>
      <c r="G175" s="101">
        <v>1800</v>
      </c>
      <c r="H175" s="101">
        <v>0</v>
      </c>
      <c r="I175" s="101">
        <v>-1115</v>
      </c>
      <c r="J175" s="101">
        <v>-1115</v>
      </c>
      <c r="K175" s="101"/>
    </row>
    <row r="176" s="78" customFormat="1" ht="26" customHeight="1" spans="1:11">
      <c r="A176" s="94" t="s">
        <v>231</v>
      </c>
      <c r="B176" s="101">
        <v>0</v>
      </c>
      <c r="C176" s="101">
        <v>0</v>
      </c>
      <c r="D176" s="101">
        <v>0</v>
      </c>
      <c r="E176" s="101">
        <v>219.21</v>
      </c>
      <c r="F176" s="101">
        <v>14</v>
      </c>
      <c r="G176" s="101">
        <v>233.21</v>
      </c>
      <c r="H176" s="101">
        <v>219.21</v>
      </c>
      <c r="I176" s="101">
        <v>14</v>
      </c>
      <c r="J176" s="101">
        <v>233.21</v>
      </c>
      <c r="K176" s="101"/>
    </row>
    <row r="177" s="78" customFormat="1" ht="20" customHeight="1" spans="1:11">
      <c r="A177" s="102" t="s">
        <v>93</v>
      </c>
      <c r="B177" s="101"/>
      <c r="C177" s="101"/>
      <c r="D177" s="101">
        <v>0</v>
      </c>
      <c r="E177" s="101">
        <v>116</v>
      </c>
      <c r="F177" s="101"/>
      <c r="G177" s="101">
        <v>116</v>
      </c>
      <c r="H177" s="101">
        <v>116</v>
      </c>
      <c r="I177" s="101">
        <v>0</v>
      </c>
      <c r="J177" s="101">
        <v>116</v>
      </c>
      <c r="K177" s="101"/>
    </row>
    <row r="178" s="78" customFormat="1" ht="20" customHeight="1" spans="1:11">
      <c r="A178" s="102" t="s">
        <v>96</v>
      </c>
      <c r="B178" s="101"/>
      <c r="C178" s="101"/>
      <c r="D178" s="101">
        <v>0</v>
      </c>
      <c r="E178" s="101">
        <v>103.21</v>
      </c>
      <c r="F178" s="101"/>
      <c r="G178" s="101">
        <v>103.21</v>
      </c>
      <c r="H178" s="101">
        <v>103.21</v>
      </c>
      <c r="I178" s="101">
        <v>0</v>
      </c>
      <c r="J178" s="101">
        <v>103.21</v>
      </c>
      <c r="K178" s="101"/>
    </row>
    <row r="179" s="78" customFormat="1" ht="25" customHeight="1" spans="1:11">
      <c r="A179" s="102" t="s">
        <v>232</v>
      </c>
      <c r="B179" s="101"/>
      <c r="C179" s="101"/>
      <c r="D179" s="101">
        <v>0</v>
      </c>
      <c r="E179" s="101"/>
      <c r="F179" s="101">
        <v>14</v>
      </c>
      <c r="G179" s="101">
        <v>14</v>
      </c>
      <c r="H179" s="101">
        <v>0</v>
      </c>
      <c r="I179" s="101">
        <v>14</v>
      </c>
      <c r="J179" s="101">
        <v>14</v>
      </c>
      <c r="K179" s="101"/>
    </row>
    <row r="180" s="78" customFormat="1" ht="24" customHeight="1" spans="1:11">
      <c r="A180" s="94" t="s">
        <v>233</v>
      </c>
      <c r="B180" s="101">
        <v>0</v>
      </c>
      <c r="C180" s="101">
        <v>3934</v>
      </c>
      <c r="D180" s="101">
        <v>3934</v>
      </c>
      <c r="E180" s="101">
        <v>0</v>
      </c>
      <c r="F180" s="101">
        <v>8326</v>
      </c>
      <c r="G180" s="101">
        <v>8326</v>
      </c>
      <c r="H180" s="101">
        <v>0</v>
      </c>
      <c r="I180" s="101">
        <v>4392</v>
      </c>
      <c r="J180" s="101">
        <v>4392</v>
      </c>
      <c r="K180" s="101"/>
    </row>
    <row r="181" s="78" customFormat="1" ht="24" customHeight="1" spans="1:11">
      <c r="A181" s="102" t="s">
        <v>234</v>
      </c>
      <c r="B181" s="101"/>
      <c r="C181" s="101">
        <v>3934</v>
      </c>
      <c r="D181" s="101">
        <v>3934</v>
      </c>
      <c r="E181" s="101"/>
      <c r="F181" s="101">
        <v>8326</v>
      </c>
      <c r="G181" s="101">
        <v>8326</v>
      </c>
      <c r="H181" s="101">
        <v>0</v>
      </c>
      <c r="I181" s="101">
        <v>4392</v>
      </c>
      <c r="J181" s="101">
        <v>4392</v>
      </c>
      <c r="K181" s="101"/>
    </row>
    <row r="182" s="78" customFormat="1" ht="20" customHeight="1" spans="1:11">
      <c r="A182" s="94" t="s">
        <v>235</v>
      </c>
      <c r="B182" s="101">
        <v>0</v>
      </c>
      <c r="C182" s="101">
        <v>107</v>
      </c>
      <c r="D182" s="101">
        <v>107</v>
      </c>
      <c r="E182" s="101">
        <v>0</v>
      </c>
      <c r="F182" s="101">
        <v>174</v>
      </c>
      <c r="G182" s="101">
        <v>174</v>
      </c>
      <c r="H182" s="101">
        <v>0</v>
      </c>
      <c r="I182" s="101">
        <v>67</v>
      </c>
      <c r="J182" s="101">
        <v>67</v>
      </c>
      <c r="K182" s="101"/>
    </row>
    <row r="183" s="78" customFormat="1" ht="20" customHeight="1" spans="1:11">
      <c r="A183" s="102" t="s">
        <v>236</v>
      </c>
      <c r="B183" s="101"/>
      <c r="C183" s="101">
        <v>107</v>
      </c>
      <c r="D183" s="101">
        <v>107</v>
      </c>
      <c r="E183" s="101"/>
      <c r="F183" s="101">
        <v>174</v>
      </c>
      <c r="G183" s="101">
        <v>174</v>
      </c>
      <c r="H183" s="101">
        <v>0</v>
      </c>
      <c r="I183" s="101">
        <v>67</v>
      </c>
      <c r="J183" s="101">
        <v>67</v>
      </c>
      <c r="K183" s="101"/>
    </row>
    <row r="184" s="78" customFormat="1" ht="20" customHeight="1" spans="1:11">
      <c r="A184" s="94" t="s">
        <v>237</v>
      </c>
      <c r="B184" s="101">
        <v>0</v>
      </c>
      <c r="C184" s="101">
        <v>0</v>
      </c>
      <c r="D184" s="101">
        <v>0</v>
      </c>
      <c r="E184" s="101">
        <v>0</v>
      </c>
      <c r="F184" s="101">
        <v>37</v>
      </c>
      <c r="G184" s="101">
        <v>37</v>
      </c>
      <c r="H184" s="101">
        <v>0</v>
      </c>
      <c r="I184" s="101">
        <v>37</v>
      </c>
      <c r="J184" s="101">
        <v>37</v>
      </c>
      <c r="K184" s="101"/>
    </row>
    <row r="185" s="78" customFormat="1" ht="20" customHeight="1" spans="1:11">
      <c r="A185" s="102" t="s">
        <v>238</v>
      </c>
      <c r="B185" s="101"/>
      <c r="C185" s="101"/>
      <c r="D185" s="101">
        <v>0</v>
      </c>
      <c r="E185" s="101"/>
      <c r="F185" s="101">
        <v>37</v>
      </c>
      <c r="G185" s="101">
        <v>37</v>
      </c>
      <c r="H185" s="101">
        <v>0</v>
      </c>
      <c r="I185" s="101">
        <v>37</v>
      </c>
      <c r="J185" s="101">
        <v>37</v>
      </c>
      <c r="K185" s="101"/>
    </row>
    <row r="186" s="78" customFormat="1" ht="30" customHeight="1" spans="1:11">
      <c r="A186" s="94" t="s">
        <v>239</v>
      </c>
      <c r="B186" s="101">
        <v>0</v>
      </c>
      <c r="C186" s="101">
        <v>1759</v>
      </c>
      <c r="D186" s="101">
        <v>1759</v>
      </c>
      <c r="E186" s="101">
        <v>0</v>
      </c>
      <c r="F186" s="101">
        <v>1550</v>
      </c>
      <c r="G186" s="101">
        <v>1550</v>
      </c>
      <c r="H186" s="101">
        <v>0</v>
      </c>
      <c r="I186" s="101">
        <v>-209</v>
      </c>
      <c r="J186" s="101">
        <v>-209</v>
      </c>
      <c r="K186" s="101"/>
    </row>
    <row r="187" s="78" customFormat="1" ht="27" customHeight="1" spans="1:11">
      <c r="A187" s="102" t="s">
        <v>240</v>
      </c>
      <c r="B187" s="101"/>
      <c r="C187" s="101">
        <v>1759</v>
      </c>
      <c r="D187" s="101">
        <v>1759</v>
      </c>
      <c r="E187" s="101"/>
      <c r="F187" s="101">
        <v>1550</v>
      </c>
      <c r="G187" s="101">
        <v>1550</v>
      </c>
      <c r="H187" s="101">
        <v>0</v>
      </c>
      <c r="I187" s="101">
        <v>-209</v>
      </c>
      <c r="J187" s="101">
        <v>-209</v>
      </c>
      <c r="K187" s="101"/>
    </row>
    <row r="188" s="80" customFormat="1" ht="20" customHeight="1" spans="1:11">
      <c r="A188" s="94" t="s">
        <v>241</v>
      </c>
      <c r="B188" s="95">
        <v>238</v>
      </c>
      <c r="C188" s="95">
        <v>200</v>
      </c>
      <c r="D188" s="95">
        <v>438</v>
      </c>
      <c r="E188" s="95">
        <v>221</v>
      </c>
      <c r="F188" s="95">
        <v>199</v>
      </c>
      <c r="G188" s="95">
        <v>420</v>
      </c>
      <c r="H188" s="95">
        <v>-17</v>
      </c>
      <c r="I188" s="95">
        <v>-1</v>
      </c>
      <c r="J188" s="95">
        <v>-18</v>
      </c>
      <c r="K188" s="95"/>
    </row>
    <row r="189" s="78" customFormat="1" ht="20" customHeight="1" spans="1:11">
      <c r="A189" s="94" t="s">
        <v>242</v>
      </c>
      <c r="B189" s="101">
        <v>134</v>
      </c>
      <c r="C189" s="101">
        <v>100</v>
      </c>
      <c r="D189" s="101">
        <v>234</v>
      </c>
      <c r="E189" s="101">
        <v>120</v>
      </c>
      <c r="F189" s="101">
        <v>0</v>
      </c>
      <c r="G189" s="101">
        <v>120</v>
      </c>
      <c r="H189" s="101">
        <v>-14</v>
      </c>
      <c r="I189" s="101">
        <v>-100</v>
      </c>
      <c r="J189" s="101">
        <v>-114</v>
      </c>
      <c r="K189" s="101"/>
    </row>
    <row r="190" s="78" customFormat="1" ht="20" customHeight="1" spans="1:11">
      <c r="A190" s="102" t="s">
        <v>93</v>
      </c>
      <c r="B190" s="101">
        <v>134</v>
      </c>
      <c r="C190" s="101"/>
      <c r="D190" s="101">
        <v>134</v>
      </c>
      <c r="E190" s="101">
        <v>120</v>
      </c>
      <c r="F190" s="101"/>
      <c r="G190" s="101">
        <v>120</v>
      </c>
      <c r="H190" s="101">
        <v>-14</v>
      </c>
      <c r="I190" s="101">
        <v>0</v>
      </c>
      <c r="J190" s="101">
        <v>-14</v>
      </c>
      <c r="K190" s="101"/>
    </row>
    <row r="191" s="78" customFormat="1" ht="20" customHeight="1" spans="1:11">
      <c r="A191" s="102" t="s">
        <v>94</v>
      </c>
      <c r="B191" s="101"/>
      <c r="C191" s="101">
        <v>100</v>
      </c>
      <c r="D191" s="101">
        <v>100</v>
      </c>
      <c r="E191" s="101"/>
      <c r="F191" s="101"/>
      <c r="G191" s="101">
        <v>0</v>
      </c>
      <c r="H191" s="101">
        <v>0</v>
      </c>
      <c r="I191" s="101">
        <v>-100</v>
      </c>
      <c r="J191" s="101">
        <v>-100</v>
      </c>
      <c r="K191" s="101"/>
    </row>
    <row r="192" s="78" customFormat="1" ht="20" customHeight="1" spans="1:11">
      <c r="A192" s="94" t="s">
        <v>243</v>
      </c>
      <c r="B192" s="101">
        <v>104</v>
      </c>
      <c r="C192" s="101">
        <v>0</v>
      </c>
      <c r="D192" s="101">
        <v>104</v>
      </c>
      <c r="E192" s="101">
        <v>101</v>
      </c>
      <c r="F192" s="101">
        <v>0</v>
      </c>
      <c r="G192" s="101">
        <v>101</v>
      </c>
      <c r="H192" s="101">
        <v>-3</v>
      </c>
      <c r="I192" s="101">
        <v>0</v>
      </c>
      <c r="J192" s="101">
        <v>-3</v>
      </c>
      <c r="K192" s="101"/>
    </row>
    <row r="193" s="78" customFormat="1" ht="20" customHeight="1" spans="1:11">
      <c r="A193" s="102" t="s">
        <v>244</v>
      </c>
      <c r="B193" s="101">
        <v>104</v>
      </c>
      <c r="C193" s="101"/>
      <c r="D193" s="101">
        <v>104</v>
      </c>
      <c r="E193" s="101">
        <v>101</v>
      </c>
      <c r="F193" s="101"/>
      <c r="G193" s="101">
        <v>101</v>
      </c>
      <c r="H193" s="101">
        <v>-3</v>
      </c>
      <c r="I193" s="101">
        <v>0</v>
      </c>
      <c r="J193" s="101">
        <v>-3</v>
      </c>
      <c r="K193" s="101"/>
    </row>
    <row r="194" s="78" customFormat="1" ht="20" customHeight="1" spans="1:11">
      <c r="A194" s="94" t="s">
        <v>245</v>
      </c>
      <c r="B194" s="101">
        <v>0</v>
      </c>
      <c r="C194" s="101">
        <v>100</v>
      </c>
      <c r="D194" s="101">
        <v>100</v>
      </c>
      <c r="E194" s="101">
        <v>0</v>
      </c>
      <c r="F194" s="101">
        <v>100</v>
      </c>
      <c r="G194" s="101">
        <v>100</v>
      </c>
      <c r="H194" s="101">
        <v>0</v>
      </c>
      <c r="I194" s="101">
        <v>0</v>
      </c>
      <c r="J194" s="101">
        <v>0</v>
      </c>
      <c r="K194" s="101"/>
    </row>
    <row r="195" s="78" customFormat="1" ht="20" customHeight="1" spans="1:11">
      <c r="A195" s="102" t="s">
        <v>246</v>
      </c>
      <c r="B195" s="101"/>
      <c r="C195" s="101">
        <v>100</v>
      </c>
      <c r="D195" s="101">
        <v>100</v>
      </c>
      <c r="E195" s="101"/>
      <c r="F195" s="101">
        <v>100</v>
      </c>
      <c r="G195" s="101">
        <v>100</v>
      </c>
      <c r="H195" s="101">
        <v>0</v>
      </c>
      <c r="I195" s="101">
        <v>0</v>
      </c>
      <c r="J195" s="101">
        <v>0</v>
      </c>
      <c r="K195" s="101"/>
    </row>
    <row r="196" s="78" customFormat="1" ht="20" customHeight="1" spans="1:11">
      <c r="A196" s="94" t="s">
        <v>247</v>
      </c>
      <c r="B196" s="101">
        <v>0</v>
      </c>
      <c r="C196" s="101">
        <v>0</v>
      </c>
      <c r="D196" s="101">
        <v>0</v>
      </c>
      <c r="E196" s="101">
        <v>0</v>
      </c>
      <c r="F196" s="101">
        <v>99</v>
      </c>
      <c r="G196" s="101">
        <v>99</v>
      </c>
      <c r="H196" s="101">
        <v>0</v>
      </c>
      <c r="I196" s="101">
        <v>99</v>
      </c>
      <c r="J196" s="101">
        <v>99</v>
      </c>
      <c r="K196" s="101"/>
    </row>
    <row r="197" s="78" customFormat="1" ht="20" customHeight="1" spans="1:11">
      <c r="A197" s="102" t="s">
        <v>248</v>
      </c>
      <c r="B197" s="101"/>
      <c r="C197" s="101"/>
      <c r="D197" s="101">
        <v>0</v>
      </c>
      <c r="E197" s="101"/>
      <c r="F197" s="101">
        <v>99</v>
      </c>
      <c r="G197" s="101">
        <v>99</v>
      </c>
      <c r="H197" s="101">
        <v>0</v>
      </c>
      <c r="I197" s="101">
        <v>99</v>
      </c>
      <c r="J197" s="101">
        <v>99</v>
      </c>
      <c r="K197" s="101"/>
    </row>
    <row r="198" s="80" customFormat="1" ht="20" customHeight="1" spans="1:11">
      <c r="A198" s="94" t="s">
        <v>249</v>
      </c>
      <c r="B198" s="95">
        <v>2317</v>
      </c>
      <c r="C198" s="95">
        <v>20220</v>
      </c>
      <c r="D198" s="95">
        <v>22537</v>
      </c>
      <c r="E198" s="95">
        <v>2113</v>
      </c>
      <c r="F198" s="95">
        <v>242</v>
      </c>
      <c r="G198" s="95">
        <v>2355</v>
      </c>
      <c r="H198" s="95">
        <v>-204</v>
      </c>
      <c r="I198" s="95">
        <v>-19978</v>
      </c>
      <c r="J198" s="95">
        <v>-20182</v>
      </c>
      <c r="K198" s="95"/>
    </row>
    <row r="199" s="78" customFormat="1" ht="20" customHeight="1" spans="1:11">
      <c r="A199" s="94" t="s">
        <v>250</v>
      </c>
      <c r="B199" s="101">
        <v>2127</v>
      </c>
      <c r="C199" s="101">
        <v>1000</v>
      </c>
      <c r="D199" s="101">
        <v>3127</v>
      </c>
      <c r="E199" s="101">
        <v>2113</v>
      </c>
      <c r="F199" s="101">
        <v>82</v>
      </c>
      <c r="G199" s="101">
        <v>2195</v>
      </c>
      <c r="H199" s="101">
        <v>-14</v>
      </c>
      <c r="I199" s="101">
        <v>-918</v>
      </c>
      <c r="J199" s="101">
        <v>-932</v>
      </c>
      <c r="K199" s="101"/>
    </row>
    <row r="200" s="78" customFormat="1" ht="20" customHeight="1" spans="1:11">
      <c r="A200" s="102" t="s">
        <v>93</v>
      </c>
      <c r="B200" s="101">
        <v>163</v>
      </c>
      <c r="C200" s="101"/>
      <c r="D200" s="101">
        <v>163</v>
      </c>
      <c r="E200" s="101">
        <v>97</v>
      </c>
      <c r="F200" s="101"/>
      <c r="G200" s="101">
        <v>97</v>
      </c>
      <c r="H200" s="101">
        <v>-66</v>
      </c>
      <c r="I200" s="101">
        <v>0</v>
      </c>
      <c r="J200" s="101">
        <v>-66</v>
      </c>
      <c r="K200" s="101"/>
    </row>
    <row r="201" s="78" customFormat="1" ht="20" customHeight="1" spans="1:11">
      <c r="A201" s="102" t="s">
        <v>251</v>
      </c>
      <c r="B201" s="101">
        <v>760</v>
      </c>
      <c r="C201" s="101">
        <v>700</v>
      </c>
      <c r="D201" s="101">
        <v>1460</v>
      </c>
      <c r="E201" s="101">
        <v>760</v>
      </c>
      <c r="F201" s="101"/>
      <c r="G201" s="101">
        <v>760</v>
      </c>
      <c r="H201" s="101">
        <v>0</v>
      </c>
      <c r="I201" s="101">
        <v>-700</v>
      </c>
      <c r="J201" s="101">
        <v>-700</v>
      </c>
      <c r="K201" s="101"/>
    </row>
    <row r="202" s="78" customFormat="1" ht="20" customHeight="1" spans="1:11">
      <c r="A202" s="102" t="s">
        <v>252</v>
      </c>
      <c r="B202" s="101">
        <v>75</v>
      </c>
      <c r="C202" s="101"/>
      <c r="D202" s="101">
        <v>75</v>
      </c>
      <c r="E202" s="101">
        <v>65</v>
      </c>
      <c r="F202" s="101"/>
      <c r="G202" s="101">
        <v>65</v>
      </c>
      <c r="H202" s="101">
        <v>-10</v>
      </c>
      <c r="I202" s="101">
        <v>0</v>
      </c>
      <c r="J202" s="101">
        <v>-10</v>
      </c>
      <c r="K202" s="101"/>
    </row>
    <row r="203" s="78" customFormat="1" ht="27" customHeight="1" spans="1:11">
      <c r="A203" s="102" t="s">
        <v>253</v>
      </c>
      <c r="B203" s="101">
        <v>1129</v>
      </c>
      <c r="C203" s="101">
        <v>300</v>
      </c>
      <c r="D203" s="101">
        <v>1429</v>
      </c>
      <c r="E203" s="101">
        <v>1191</v>
      </c>
      <c r="F203" s="101">
        <v>82</v>
      </c>
      <c r="G203" s="101">
        <v>1273</v>
      </c>
      <c r="H203" s="101">
        <v>62</v>
      </c>
      <c r="I203" s="101">
        <v>-218</v>
      </c>
      <c r="J203" s="101">
        <v>-156</v>
      </c>
      <c r="K203" s="101"/>
    </row>
    <row r="204" s="100" customFormat="1" ht="27" customHeight="1" spans="1:11">
      <c r="A204" s="94" t="s">
        <v>254</v>
      </c>
      <c r="B204" s="101">
        <v>0</v>
      </c>
      <c r="C204" s="101">
        <v>200</v>
      </c>
      <c r="D204" s="101">
        <v>200</v>
      </c>
      <c r="E204" s="101">
        <v>0</v>
      </c>
      <c r="F204" s="101">
        <v>0</v>
      </c>
      <c r="G204" s="101">
        <v>0</v>
      </c>
      <c r="H204" s="101">
        <v>0</v>
      </c>
      <c r="I204" s="101">
        <v>-200</v>
      </c>
      <c r="J204" s="101">
        <v>-200</v>
      </c>
      <c r="K204" s="101"/>
    </row>
    <row r="205" s="78" customFormat="1" ht="27" customHeight="1" spans="1:11">
      <c r="A205" s="102" t="s">
        <v>255</v>
      </c>
      <c r="B205" s="101"/>
      <c r="C205" s="101">
        <v>200</v>
      </c>
      <c r="D205" s="101">
        <v>200</v>
      </c>
      <c r="E205" s="101"/>
      <c r="F205" s="101"/>
      <c r="G205" s="101">
        <v>0</v>
      </c>
      <c r="H205" s="101">
        <v>0</v>
      </c>
      <c r="I205" s="101">
        <v>-200</v>
      </c>
      <c r="J205" s="101">
        <v>-200</v>
      </c>
      <c r="K205" s="101"/>
    </row>
    <row r="206" s="78" customFormat="1" ht="27" customHeight="1" spans="1:11">
      <c r="A206" s="94" t="s">
        <v>256</v>
      </c>
      <c r="B206" s="101">
        <v>0</v>
      </c>
      <c r="C206" s="101">
        <v>19020</v>
      </c>
      <c r="D206" s="101">
        <v>19020</v>
      </c>
      <c r="E206" s="101">
        <v>0</v>
      </c>
      <c r="F206" s="101">
        <v>0</v>
      </c>
      <c r="G206" s="101">
        <v>0</v>
      </c>
      <c r="H206" s="101">
        <v>0</v>
      </c>
      <c r="I206" s="101">
        <v>-19020</v>
      </c>
      <c r="J206" s="101">
        <v>-19020</v>
      </c>
      <c r="K206" s="101"/>
    </row>
    <row r="207" s="78" customFormat="1" ht="27" customHeight="1" spans="1:11">
      <c r="A207" s="102" t="s">
        <v>257</v>
      </c>
      <c r="B207" s="101"/>
      <c r="C207" s="101">
        <v>19020</v>
      </c>
      <c r="D207" s="101">
        <v>19020</v>
      </c>
      <c r="E207" s="101"/>
      <c r="F207" s="101"/>
      <c r="G207" s="101">
        <v>0</v>
      </c>
      <c r="H207" s="101">
        <v>0</v>
      </c>
      <c r="I207" s="101">
        <v>-19020</v>
      </c>
      <c r="J207" s="101">
        <v>-19020</v>
      </c>
      <c r="K207" s="101"/>
    </row>
    <row r="208" s="78" customFormat="1" ht="26" customHeight="1" spans="1:11">
      <c r="A208" s="94" t="s">
        <v>258</v>
      </c>
      <c r="B208" s="101">
        <v>190</v>
      </c>
      <c r="C208" s="101">
        <v>0</v>
      </c>
      <c r="D208" s="101">
        <v>190</v>
      </c>
      <c r="E208" s="101">
        <v>0</v>
      </c>
      <c r="F208" s="101">
        <v>160</v>
      </c>
      <c r="G208" s="101">
        <v>160</v>
      </c>
      <c r="H208" s="101">
        <v>-190</v>
      </c>
      <c r="I208" s="101">
        <v>160</v>
      </c>
      <c r="J208" s="101">
        <v>-30</v>
      </c>
      <c r="K208" s="101"/>
    </row>
    <row r="209" s="78" customFormat="1" ht="25" customHeight="1" spans="1:11">
      <c r="A209" s="102" t="s">
        <v>259</v>
      </c>
      <c r="B209" s="101">
        <v>190</v>
      </c>
      <c r="C209" s="101"/>
      <c r="D209" s="101">
        <v>190</v>
      </c>
      <c r="E209" s="101"/>
      <c r="F209" s="101">
        <v>160</v>
      </c>
      <c r="G209" s="101">
        <v>160</v>
      </c>
      <c r="H209" s="101">
        <v>-190</v>
      </c>
      <c r="I209" s="101">
        <v>160</v>
      </c>
      <c r="J209" s="101">
        <v>-30</v>
      </c>
      <c r="K209" s="101"/>
    </row>
    <row r="210" s="80" customFormat="1" ht="20" customHeight="1" spans="1:11">
      <c r="A210" s="94" t="s">
        <v>260</v>
      </c>
      <c r="B210" s="95">
        <v>886</v>
      </c>
      <c r="C210" s="95">
        <v>995</v>
      </c>
      <c r="D210" s="95">
        <v>1881</v>
      </c>
      <c r="E210" s="95">
        <v>1000.41</v>
      </c>
      <c r="F210" s="95">
        <v>1160</v>
      </c>
      <c r="G210" s="95">
        <v>2160.41</v>
      </c>
      <c r="H210" s="95">
        <v>114.41</v>
      </c>
      <c r="I210" s="95">
        <v>165</v>
      </c>
      <c r="J210" s="95">
        <v>279.41</v>
      </c>
      <c r="K210" s="95"/>
    </row>
    <row r="211" s="78" customFormat="1" ht="20" customHeight="1" spans="1:11">
      <c r="A211" s="94" t="s">
        <v>261</v>
      </c>
      <c r="B211" s="101">
        <v>443</v>
      </c>
      <c r="C211" s="101">
        <v>145</v>
      </c>
      <c r="D211" s="101">
        <v>588</v>
      </c>
      <c r="E211" s="101">
        <v>547</v>
      </c>
      <c r="F211" s="101">
        <v>0</v>
      </c>
      <c r="G211" s="101">
        <v>547</v>
      </c>
      <c r="H211" s="101">
        <v>104</v>
      </c>
      <c r="I211" s="101">
        <v>-145</v>
      </c>
      <c r="J211" s="101">
        <v>-41</v>
      </c>
      <c r="K211" s="101"/>
    </row>
    <row r="212" s="78" customFormat="1" ht="20" customHeight="1" spans="1:11">
      <c r="A212" s="102" t="s">
        <v>96</v>
      </c>
      <c r="B212" s="101">
        <v>443</v>
      </c>
      <c r="C212" s="101"/>
      <c r="D212" s="101">
        <v>443</v>
      </c>
      <c r="E212" s="101">
        <v>547</v>
      </c>
      <c r="F212" s="101"/>
      <c r="G212" s="101">
        <v>547</v>
      </c>
      <c r="H212" s="101">
        <v>104</v>
      </c>
      <c r="I212" s="101">
        <v>0</v>
      </c>
      <c r="J212" s="101">
        <v>104</v>
      </c>
      <c r="K212" s="101"/>
    </row>
    <row r="213" s="78" customFormat="1" ht="20" customHeight="1" spans="1:11">
      <c r="A213" s="102" t="s">
        <v>262</v>
      </c>
      <c r="B213" s="101"/>
      <c r="C213" s="101">
        <v>145</v>
      </c>
      <c r="D213" s="101">
        <v>145</v>
      </c>
      <c r="E213" s="101"/>
      <c r="F213" s="101"/>
      <c r="G213" s="101">
        <v>0</v>
      </c>
      <c r="H213" s="101">
        <v>0</v>
      </c>
      <c r="I213" s="101">
        <v>-145</v>
      </c>
      <c r="J213" s="101">
        <v>-145</v>
      </c>
      <c r="K213" s="101"/>
    </row>
    <row r="214" s="78" customFormat="1" ht="20" customHeight="1" spans="1:11">
      <c r="A214" s="94" t="s">
        <v>263</v>
      </c>
      <c r="B214" s="101">
        <v>15</v>
      </c>
      <c r="C214" s="101">
        <v>0</v>
      </c>
      <c r="D214" s="101">
        <v>15</v>
      </c>
      <c r="E214" s="101">
        <v>22.41</v>
      </c>
      <c r="F214" s="101">
        <v>0</v>
      </c>
      <c r="G214" s="101">
        <v>22.41</v>
      </c>
      <c r="H214" s="101">
        <v>7.41</v>
      </c>
      <c r="I214" s="101">
        <v>0</v>
      </c>
      <c r="J214" s="101">
        <v>7.41</v>
      </c>
      <c r="K214" s="101"/>
    </row>
    <row r="215" s="78" customFormat="1" ht="20" customHeight="1" spans="1:11">
      <c r="A215" s="102" t="s">
        <v>264</v>
      </c>
      <c r="B215" s="101">
        <v>15</v>
      </c>
      <c r="C215" s="101"/>
      <c r="D215" s="101">
        <v>15</v>
      </c>
      <c r="E215" s="101">
        <v>22.41</v>
      </c>
      <c r="F215" s="101"/>
      <c r="G215" s="101">
        <v>22.41</v>
      </c>
      <c r="H215" s="101">
        <v>7.41</v>
      </c>
      <c r="I215" s="101">
        <v>0</v>
      </c>
      <c r="J215" s="101">
        <v>7.41</v>
      </c>
      <c r="K215" s="101"/>
    </row>
    <row r="216" s="78" customFormat="1" ht="20" customHeight="1" spans="1:11">
      <c r="A216" s="94" t="s">
        <v>265</v>
      </c>
      <c r="B216" s="101">
        <v>0</v>
      </c>
      <c r="C216" s="101">
        <v>0</v>
      </c>
      <c r="D216" s="101">
        <v>0</v>
      </c>
      <c r="E216" s="101">
        <v>0</v>
      </c>
      <c r="F216" s="101">
        <v>130</v>
      </c>
      <c r="G216" s="101">
        <v>130</v>
      </c>
      <c r="H216" s="101">
        <v>0</v>
      </c>
      <c r="I216" s="101">
        <v>130</v>
      </c>
      <c r="J216" s="101">
        <v>130</v>
      </c>
      <c r="K216" s="101"/>
    </row>
    <row r="217" s="78" customFormat="1" ht="21" customHeight="1" spans="1:11">
      <c r="A217" s="102" t="s">
        <v>266</v>
      </c>
      <c r="B217" s="101"/>
      <c r="C217" s="101"/>
      <c r="D217" s="101">
        <v>0</v>
      </c>
      <c r="E217" s="101"/>
      <c r="F217" s="101">
        <v>20</v>
      </c>
      <c r="G217" s="101">
        <v>20</v>
      </c>
      <c r="H217" s="101">
        <v>0</v>
      </c>
      <c r="I217" s="101">
        <v>20</v>
      </c>
      <c r="J217" s="101">
        <v>20</v>
      </c>
      <c r="K217" s="101"/>
    </row>
    <row r="218" s="78" customFormat="1" ht="21" customHeight="1" spans="1:11">
      <c r="A218" s="102" t="s">
        <v>267</v>
      </c>
      <c r="B218" s="101"/>
      <c r="C218" s="101"/>
      <c r="D218" s="101">
        <v>0</v>
      </c>
      <c r="E218" s="101"/>
      <c r="F218" s="101">
        <v>110</v>
      </c>
      <c r="G218" s="101">
        <v>110</v>
      </c>
      <c r="H218" s="101">
        <v>0</v>
      </c>
      <c r="I218" s="101">
        <v>110</v>
      </c>
      <c r="J218" s="101">
        <v>110</v>
      </c>
      <c r="K218" s="101"/>
    </row>
    <row r="219" s="78" customFormat="1" ht="20" customHeight="1" spans="1:11">
      <c r="A219" s="94" t="s">
        <v>268</v>
      </c>
      <c r="B219" s="101">
        <v>428</v>
      </c>
      <c r="C219" s="101">
        <v>0</v>
      </c>
      <c r="D219" s="101">
        <v>428</v>
      </c>
      <c r="E219" s="101">
        <v>431</v>
      </c>
      <c r="F219" s="101">
        <v>0</v>
      </c>
      <c r="G219" s="101">
        <v>431</v>
      </c>
      <c r="H219" s="101">
        <v>3</v>
      </c>
      <c r="I219" s="101">
        <v>0</v>
      </c>
      <c r="J219" s="101">
        <v>3</v>
      </c>
      <c r="K219" s="101"/>
    </row>
    <row r="220" s="78" customFormat="1" ht="24" customHeight="1" spans="1:11">
      <c r="A220" s="102" t="s">
        <v>269</v>
      </c>
      <c r="B220" s="101">
        <v>428</v>
      </c>
      <c r="C220" s="101"/>
      <c r="D220" s="101">
        <v>428</v>
      </c>
      <c r="E220" s="101">
        <v>431</v>
      </c>
      <c r="F220" s="101"/>
      <c r="G220" s="101">
        <v>431</v>
      </c>
      <c r="H220" s="101">
        <v>3</v>
      </c>
      <c r="I220" s="101">
        <v>0</v>
      </c>
      <c r="J220" s="101">
        <v>3</v>
      </c>
      <c r="K220" s="101"/>
    </row>
    <row r="221" s="78" customFormat="1" ht="24" customHeight="1" spans="1:11">
      <c r="A221" s="94" t="s">
        <v>270</v>
      </c>
      <c r="B221" s="101">
        <v>0</v>
      </c>
      <c r="C221" s="101">
        <v>850</v>
      </c>
      <c r="D221" s="101">
        <v>850</v>
      </c>
      <c r="E221" s="101">
        <v>0</v>
      </c>
      <c r="F221" s="101">
        <v>1030</v>
      </c>
      <c r="G221" s="101">
        <v>1030</v>
      </c>
      <c r="H221" s="101">
        <v>0</v>
      </c>
      <c r="I221" s="101">
        <v>180</v>
      </c>
      <c r="J221" s="101">
        <v>180</v>
      </c>
      <c r="K221" s="101"/>
    </row>
    <row r="222" s="78" customFormat="1" ht="20" customHeight="1" spans="1:11">
      <c r="A222" s="102" t="s">
        <v>271</v>
      </c>
      <c r="B222" s="101"/>
      <c r="C222" s="101">
        <v>850</v>
      </c>
      <c r="D222" s="101">
        <v>850</v>
      </c>
      <c r="E222" s="101"/>
      <c r="F222" s="101">
        <v>1030</v>
      </c>
      <c r="G222" s="101">
        <v>1030</v>
      </c>
      <c r="H222" s="101">
        <v>0</v>
      </c>
      <c r="I222" s="101">
        <v>180</v>
      </c>
      <c r="J222" s="101">
        <v>180</v>
      </c>
      <c r="K222" s="101"/>
    </row>
    <row r="223" s="80" customFormat="1" ht="20" customHeight="1" spans="1:11">
      <c r="A223" s="94" t="s">
        <v>272</v>
      </c>
      <c r="B223" s="95">
        <v>312</v>
      </c>
      <c r="C223" s="95">
        <v>817</v>
      </c>
      <c r="D223" s="95">
        <v>1129</v>
      </c>
      <c r="E223" s="95">
        <v>342</v>
      </c>
      <c r="F223" s="95">
        <v>0</v>
      </c>
      <c r="G223" s="95">
        <v>342</v>
      </c>
      <c r="H223" s="95">
        <v>30</v>
      </c>
      <c r="I223" s="95">
        <v>-817</v>
      </c>
      <c r="J223" s="95">
        <v>-787</v>
      </c>
      <c r="K223" s="95"/>
    </row>
    <row r="224" s="78" customFormat="1" ht="20" customHeight="1" spans="1:11">
      <c r="A224" s="94" t="s">
        <v>273</v>
      </c>
      <c r="B224" s="101">
        <v>160</v>
      </c>
      <c r="C224" s="101">
        <v>0</v>
      </c>
      <c r="D224" s="101">
        <v>160</v>
      </c>
      <c r="E224" s="101">
        <v>132</v>
      </c>
      <c r="F224" s="101">
        <v>0</v>
      </c>
      <c r="G224" s="101">
        <v>132</v>
      </c>
      <c r="H224" s="101">
        <v>-28</v>
      </c>
      <c r="I224" s="101">
        <v>0</v>
      </c>
      <c r="J224" s="101">
        <v>-28</v>
      </c>
      <c r="K224" s="101"/>
    </row>
    <row r="225" s="78" customFormat="1" ht="20" customHeight="1" spans="1:11">
      <c r="A225" s="102" t="s">
        <v>274</v>
      </c>
      <c r="B225" s="101">
        <v>160</v>
      </c>
      <c r="C225" s="101"/>
      <c r="D225" s="101">
        <v>160</v>
      </c>
      <c r="E225" s="101">
        <v>132</v>
      </c>
      <c r="F225" s="101"/>
      <c r="G225" s="101">
        <v>132</v>
      </c>
      <c r="H225" s="101">
        <v>-28</v>
      </c>
      <c r="I225" s="101">
        <v>0</v>
      </c>
      <c r="J225" s="101">
        <v>-28</v>
      </c>
      <c r="K225" s="101"/>
    </row>
    <row r="226" s="78" customFormat="1" ht="34" customHeight="1" spans="1:11">
      <c r="A226" s="94" t="s">
        <v>275</v>
      </c>
      <c r="B226" s="101">
        <v>152</v>
      </c>
      <c r="C226" s="101">
        <v>817</v>
      </c>
      <c r="D226" s="101">
        <v>969</v>
      </c>
      <c r="E226" s="101">
        <v>210</v>
      </c>
      <c r="F226" s="101">
        <v>0</v>
      </c>
      <c r="G226" s="101">
        <v>210</v>
      </c>
      <c r="H226" s="101">
        <v>58</v>
      </c>
      <c r="I226" s="101">
        <v>-817</v>
      </c>
      <c r="J226" s="101">
        <v>-759</v>
      </c>
      <c r="K226" s="101"/>
    </row>
    <row r="227" s="78" customFormat="1" ht="20" customHeight="1" spans="1:11">
      <c r="A227" s="102" t="s">
        <v>276</v>
      </c>
      <c r="B227" s="101">
        <v>152</v>
      </c>
      <c r="C227" s="101">
        <v>817</v>
      </c>
      <c r="D227" s="101">
        <v>969</v>
      </c>
      <c r="E227" s="101">
        <v>210</v>
      </c>
      <c r="F227" s="101"/>
      <c r="G227" s="101">
        <v>210</v>
      </c>
      <c r="H227" s="101">
        <v>58</v>
      </c>
      <c r="I227" s="101">
        <v>-817</v>
      </c>
      <c r="J227" s="101">
        <v>-759</v>
      </c>
      <c r="K227" s="101"/>
    </row>
    <row r="228" s="80" customFormat="1" ht="20" customHeight="1" spans="1:11">
      <c r="A228" s="94" t="s">
        <v>277</v>
      </c>
      <c r="B228" s="95">
        <v>0</v>
      </c>
      <c r="C228" s="95">
        <v>1545</v>
      </c>
      <c r="D228" s="95">
        <v>1545</v>
      </c>
      <c r="E228" s="95">
        <v>0</v>
      </c>
      <c r="F228" s="95">
        <v>45</v>
      </c>
      <c r="G228" s="95">
        <v>45</v>
      </c>
      <c r="H228" s="95">
        <v>0</v>
      </c>
      <c r="I228" s="95">
        <v>-1500</v>
      </c>
      <c r="J228" s="95">
        <v>-1500</v>
      </c>
      <c r="K228" s="95"/>
    </row>
    <row r="229" s="78" customFormat="1" ht="20" customHeight="1" spans="1:11">
      <c r="A229" s="94" t="s">
        <v>278</v>
      </c>
      <c r="B229" s="101">
        <v>0</v>
      </c>
      <c r="C229" s="101">
        <v>45</v>
      </c>
      <c r="D229" s="101">
        <v>45</v>
      </c>
      <c r="E229" s="101">
        <v>0</v>
      </c>
      <c r="F229" s="101">
        <v>45</v>
      </c>
      <c r="G229" s="101">
        <v>45</v>
      </c>
      <c r="H229" s="101">
        <v>0</v>
      </c>
      <c r="I229" s="101">
        <v>0</v>
      </c>
      <c r="J229" s="101">
        <v>0</v>
      </c>
      <c r="K229" s="101"/>
    </row>
    <row r="230" s="78" customFormat="1" ht="20" customHeight="1" spans="1:11">
      <c r="A230" s="102" t="s">
        <v>94</v>
      </c>
      <c r="B230" s="101"/>
      <c r="C230" s="101">
        <v>45</v>
      </c>
      <c r="D230" s="101">
        <v>45</v>
      </c>
      <c r="E230" s="101"/>
      <c r="F230" s="101">
        <v>45</v>
      </c>
      <c r="G230" s="101">
        <v>45</v>
      </c>
      <c r="H230" s="101">
        <v>0</v>
      </c>
      <c r="I230" s="101">
        <v>0</v>
      </c>
      <c r="J230" s="101">
        <v>0</v>
      </c>
      <c r="K230" s="101"/>
    </row>
    <row r="231" s="100" customFormat="1" ht="24" customHeight="1" spans="1:11">
      <c r="A231" s="94" t="s">
        <v>279</v>
      </c>
      <c r="B231" s="101">
        <v>0</v>
      </c>
      <c r="C231" s="101">
        <v>1500</v>
      </c>
      <c r="D231" s="101">
        <v>1500</v>
      </c>
      <c r="E231" s="101">
        <v>0</v>
      </c>
      <c r="F231" s="101">
        <v>0</v>
      </c>
      <c r="G231" s="101">
        <v>0</v>
      </c>
      <c r="H231" s="101">
        <v>0</v>
      </c>
      <c r="I231" s="101">
        <v>-1500</v>
      </c>
      <c r="J231" s="101">
        <v>-1500</v>
      </c>
      <c r="K231" s="101"/>
    </row>
    <row r="232" s="78" customFormat="1" ht="20" customHeight="1" spans="1:11">
      <c r="A232" s="102" t="s">
        <v>280</v>
      </c>
      <c r="B232" s="101"/>
      <c r="C232" s="101">
        <v>1500</v>
      </c>
      <c r="D232" s="101">
        <v>1500</v>
      </c>
      <c r="E232" s="101"/>
      <c r="F232" s="101"/>
      <c r="G232" s="101">
        <v>0</v>
      </c>
      <c r="H232" s="101">
        <v>0</v>
      </c>
      <c r="I232" s="101">
        <v>-1500</v>
      </c>
      <c r="J232" s="101">
        <v>-1500</v>
      </c>
      <c r="K232" s="101"/>
    </row>
    <row r="233" s="80" customFormat="1" ht="20" customHeight="1" spans="1:11">
      <c r="A233" s="94" t="s">
        <v>281</v>
      </c>
      <c r="B233" s="95">
        <v>71</v>
      </c>
      <c r="C233" s="95">
        <v>0</v>
      </c>
      <c r="D233" s="95">
        <v>71</v>
      </c>
      <c r="E233" s="95">
        <v>0</v>
      </c>
      <c r="F233" s="95">
        <v>0</v>
      </c>
      <c r="G233" s="95">
        <v>0</v>
      </c>
      <c r="H233" s="95">
        <v>-71</v>
      </c>
      <c r="I233" s="95">
        <v>0</v>
      </c>
      <c r="J233" s="95">
        <v>-71</v>
      </c>
      <c r="K233" s="95"/>
    </row>
    <row r="234" s="78" customFormat="1" ht="20" customHeight="1" spans="1:11">
      <c r="A234" s="94" t="s">
        <v>282</v>
      </c>
      <c r="B234" s="101">
        <v>71</v>
      </c>
      <c r="C234" s="101">
        <v>0</v>
      </c>
      <c r="D234" s="101">
        <v>71</v>
      </c>
      <c r="E234" s="101">
        <v>0</v>
      </c>
      <c r="F234" s="101">
        <v>0</v>
      </c>
      <c r="G234" s="101">
        <v>0</v>
      </c>
      <c r="H234" s="101">
        <v>-71</v>
      </c>
      <c r="I234" s="101">
        <v>0</v>
      </c>
      <c r="J234" s="101">
        <v>-71</v>
      </c>
      <c r="K234" s="101"/>
    </row>
    <row r="235" s="78" customFormat="1" ht="20" customHeight="1" spans="1:11">
      <c r="A235" s="102" t="s">
        <v>93</v>
      </c>
      <c r="B235" s="101">
        <v>71</v>
      </c>
      <c r="C235" s="101"/>
      <c r="D235" s="101">
        <v>71</v>
      </c>
      <c r="E235" s="101"/>
      <c r="F235" s="101"/>
      <c r="G235" s="101">
        <v>0</v>
      </c>
      <c r="H235" s="101">
        <v>-71</v>
      </c>
      <c r="I235" s="101">
        <v>0</v>
      </c>
      <c r="J235" s="101">
        <v>-71</v>
      </c>
      <c r="K235" s="101"/>
    </row>
    <row r="236" s="80" customFormat="1" ht="23" customHeight="1" spans="1:11">
      <c r="A236" s="94" t="s">
        <v>283</v>
      </c>
      <c r="B236" s="95">
        <v>0</v>
      </c>
      <c r="C236" s="95">
        <v>130</v>
      </c>
      <c r="D236" s="95">
        <v>130</v>
      </c>
      <c r="E236" s="95">
        <v>0</v>
      </c>
      <c r="F236" s="95">
        <v>0</v>
      </c>
      <c r="G236" s="95">
        <v>0</v>
      </c>
      <c r="H236" s="95">
        <v>0</v>
      </c>
      <c r="I236" s="95">
        <v>-130</v>
      </c>
      <c r="J236" s="95">
        <v>-130</v>
      </c>
      <c r="K236" s="95"/>
    </row>
    <row r="237" s="78" customFormat="1" ht="20" customHeight="1" spans="1:11">
      <c r="A237" s="102" t="s">
        <v>284</v>
      </c>
      <c r="B237" s="101"/>
      <c r="C237" s="101">
        <v>130</v>
      </c>
      <c r="D237" s="101">
        <v>130</v>
      </c>
      <c r="E237" s="101"/>
      <c r="F237" s="101"/>
      <c r="G237" s="101">
        <v>0</v>
      </c>
      <c r="H237" s="101">
        <v>0</v>
      </c>
      <c r="I237" s="101">
        <v>-130</v>
      </c>
      <c r="J237" s="101">
        <v>-130</v>
      </c>
      <c r="K237" s="101"/>
    </row>
    <row r="238" s="80" customFormat="1" ht="20" customHeight="1" spans="1:11">
      <c r="A238" s="94" t="s">
        <v>285</v>
      </c>
      <c r="B238" s="95">
        <v>123</v>
      </c>
      <c r="C238" s="95">
        <v>0</v>
      </c>
      <c r="D238" s="95">
        <v>123</v>
      </c>
      <c r="E238" s="95">
        <v>160</v>
      </c>
      <c r="F238" s="95">
        <v>200</v>
      </c>
      <c r="G238" s="95">
        <v>360</v>
      </c>
      <c r="H238" s="95">
        <v>37</v>
      </c>
      <c r="I238" s="95">
        <v>200</v>
      </c>
      <c r="J238" s="95">
        <v>237</v>
      </c>
      <c r="K238" s="95"/>
    </row>
    <row r="239" s="78" customFormat="1" ht="20" customHeight="1" spans="1:11">
      <c r="A239" s="94" t="s">
        <v>286</v>
      </c>
      <c r="B239" s="101">
        <v>123</v>
      </c>
      <c r="C239" s="101">
        <v>0</v>
      </c>
      <c r="D239" s="101">
        <v>123</v>
      </c>
      <c r="E239" s="101">
        <v>160</v>
      </c>
      <c r="F239" s="101">
        <v>0</v>
      </c>
      <c r="G239" s="101">
        <v>160</v>
      </c>
      <c r="H239" s="101">
        <v>37</v>
      </c>
      <c r="I239" s="101">
        <v>0</v>
      </c>
      <c r="J239" s="101">
        <v>37</v>
      </c>
      <c r="K239" s="101"/>
    </row>
    <row r="240" s="78" customFormat="1" ht="20" customHeight="1" spans="1:11">
      <c r="A240" s="102" t="s">
        <v>96</v>
      </c>
      <c r="B240" s="101">
        <v>123</v>
      </c>
      <c r="C240" s="101"/>
      <c r="D240" s="101">
        <v>123</v>
      </c>
      <c r="E240" s="101">
        <v>160</v>
      </c>
      <c r="F240" s="101"/>
      <c r="G240" s="101">
        <v>160</v>
      </c>
      <c r="H240" s="101">
        <v>37</v>
      </c>
      <c r="I240" s="101">
        <v>0</v>
      </c>
      <c r="J240" s="101">
        <v>37</v>
      </c>
      <c r="K240" s="101"/>
    </row>
    <row r="241" s="78" customFormat="1" ht="20" customHeight="1" spans="1:11">
      <c r="A241" s="94" t="s">
        <v>287</v>
      </c>
      <c r="B241" s="101">
        <v>0</v>
      </c>
      <c r="C241" s="101">
        <v>0</v>
      </c>
      <c r="D241" s="101">
        <v>0</v>
      </c>
      <c r="E241" s="101">
        <v>0</v>
      </c>
      <c r="F241" s="101">
        <v>200</v>
      </c>
      <c r="G241" s="101">
        <v>200</v>
      </c>
      <c r="H241" s="101">
        <v>0</v>
      </c>
      <c r="I241" s="101">
        <v>200</v>
      </c>
      <c r="J241" s="101">
        <v>200</v>
      </c>
      <c r="K241" s="101"/>
    </row>
    <row r="242" s="78" customFormat="1" ht="20" customHeight="1" spans="1:11">
      <c r="A242" s="102" t="s">
        <v>94</v>
      </c>
      <c r="B242" s="101"/>
      <c r="C242" s="101"/>
      <c r="D242" s="101">
        <v>0</v>
      </c>
      <c r="E242" s="101"/>
      <c r="F242" s="101">
        <v>200</v>
      </c>
      <c r="G242" s="101">
        <v>200</v>
      </c>
      <c r="H242" s="101">
        <v>0</v>
      </c>
      <c r="I242" s="101">
        <v>200</v>
      </c>
      <c r="J242" s="101">
        <v>200</v>
      </c>
      <c r="K242" s="101"/>
    </row>
    <row r="243" s="80" customFormat="1" ht="20" customHeight="1" spans="1:11">
      <c r="A243" s="94" t="s">
        <v>288</v>
      </c>
      <c r="B243" s="95">
        <v>0</v>
      </c>
      <c r="C243" s="95">
        <v>492</v>
      </c>
      <c r="D243" s="95">
        <v>492</v>
      </c>
      <c r="E243" s="95">
        <v>0</v>
      </c>
      <c r="F243" s="95">
        <v>0</v>
      </c>
      <c r="G243" s="95">
        <v>0</v>
      </c>
      <c r="H243" s="95">
        <v>0</v>
      </c>
      <c r="I243" s="95">
        <v>-492</v>
      </c>
      <c r="J243" s="95">
        <v>-492</v>
      </c>
      <c r="K243" s="95"/>
    </row>
    <row r="244" s="78" customFormat="1" ht="20" customHeight="1" spans="1:11">
      <c r="A244" s="94" t="s">
        <v>289</v>
      </c>
      <c r="B244" s="101">
        <v>0</v>
      </c>
      <c r="C244" s="101">
        <v>492</v>
      </c>
      <c r="D244" s="101">
        <v>492</v>
      </c>
      <c r="E244" s="101">
        <v>0</v>
      </c>
      <c r="F244" s="101">
        <v>0</v>
      </c>
      <c r="G244" s="101">
        <v>0</v>
      </c>
      <c r="H244" s="101">
        <v>0</v>
      </c>
      <c r="I244" s="101">
        <v>-492</v>
      </c>
      <c r="J244" s="101">
        <v>-492</v>
      </c>
      <c r="K244" s="101"/>
    </row>
    <row r="245" s="78" customFormat="1" ht="20" customHeight="1" spans="1:11">
      <c r="A245" s="102" t="s">
        <v>290</v>
      </c>
      <c r="B245" s="101"/>
      <c r="C245" s="101">
        <v>492</v>
      </c>
      <c r="D245" s="101">
        <v>492</v>
      </c>
      <c r="E245" s="101"/>
      <c r="F245" s="101"/>
      <c r="G245" s="101">
        <v>0</v>
      </c>
      <c r="H245" s="101">
        <v>0</v>
      </c>
      <c r="I245" s="101">
        <v>-492</v>
      </c>
      <c r="J245" s="101">
        <v>-492</v>
      </c>
      <c r="K245" s="101"/>
    </row>
    <row r="246" s="80" customFormat="1" ht="20" customHeight="1" spans="1:11">
      <c r="A246" s="94" t="s">
        <v>291</v>
      </c>
      <c r="B246" s="95">
        <v>0</v>
      </c>
      <c r="C246" s="95">
        <v>600</v>
      </c>
      <c r="D246" s="95">
        <v>600</v>
      </c>
      <c r="E246" s="95">
        <v>0</v>
      </c>
      <c r="F246" s="95">
        <v>400</v>
      </c>
      <c r="G246" s="95">
        <v>400</v>
      </c>
      <c r="H246" s="95">
        <v>0</v>
      </c>
      <c r="I246" s="95">
        <v>-200</v>
      </c>
      <c r="J246" s="95">
        <v>-200</v>
      </c>
      <c r="K246" s="95"/>
    </row>
    <row r="247" s="78" customFormat="1" ht="20" customHeight="1" spans="1:11">
      <c r="A247" s="94" t="s">
        <v>292</v>
      </c>
      <c r="B247" s="101">
        <v>0</v>
      </c>
      <c r="C247" s="101">
        <v>600</v>
      </c>
      <c r="D247" s="101">
        <v>600</v>
      </c>
      <c r="E247" s="101">
        <v>0</v>
      </c>
      <c r="F247" s="101">
        <v>400</v>
      </c>
      <c r="G247" s="101">
        <v>400</v>
      </c>
      <c r="H247" s="101">
        <v>0</v>
      </c>
      <c r="I247" s="101">
        <v>-200</v>
      </c>
      <c r="J247" s="101">
        <v>-200</v>
      </c>
      <c r="K247" s="101"/>
    </row>
    <row r="248" s="78" customFormat="1" ht="20" customHeight="1" spans="1:11">
      <c r="A248" s="102" t="s">
        <v>293</v>
      </c>
      <c r="B248" s="101"/>
      <c r="C248" s="101">
        <v>600</v>
      </c>
      <c r="D248" s="101">
        <v>600</v>
      </c>
      <c r="E248" s="101"/>
      <c r="F248" s="101">
        <v>400</v>
      </c>
      <c r="G248" s="101">
        <v>400</v>
      </c>
      <c r="H248" s="101">
        <v>0</v>
      </c>
      <c r="I248" s="101">
        <v>-200</v>
      </c>
      <c r="J248" s="101">
        <v>-200</v>
      </c>
      <c r="K248" s="101"/>
    </row>
    <row r="249" s="80" customFormat="1" ht="20" customHeight="1" spans="1:11">
      <c r="A249" s="94" t="s">
        <v>294</v>
      </c>
      <c r="B249" s="95"/>
      <c r="C249" s="95">
        <v>1400</v>
      </c>
      <c r="D249" s="95">
        <v>1400</v>
      </c>
      <c r="E249" s="95"/>
      <c r="F249" s="95">
        <v>830</v>
      </c>
      <c r="G249" s="95">
        <v>830</v>
      </c>
      <c r="H249" s="95">
        <v>0</v>
      </c>
      <c r="I249" s="95">
        <v>-570</v>
      </c>
      <c r="J249" s="95">
        <v>-570</v>
      </c>
      <c r="K249" s="95"/>
    </row>
    <row r="250" s="79" customFormat="1" ht="20" customHeight="1" spans="1:11">
      <c r="A250" s="96" t="s">
        <v>295</v>
      </c>
      <c r="B250" s="93">
        <v>0</v>
      </c>
      <c r="C250" s="93">
        <v>340</v>
      </c>
      <c r="D250" s="93">
        <v>340</v>
      </c>
      <c r="E250" s="93">
        <v>2187</v>
      </c>
      <c r="F250" s="93">
        <v>610</v>
      </c>
      <c r="G250" s="93">
        <v>2797</v>
      </c>
      <c r="H250" s="93">
        <v>2187</v>
      </c>
      <c r="I250" s="93">
        <v>270</v>
      </c>
      <c r="J250" s="93">
        <v>2457</v>
      </c>
      <c r="K250" s="93"/>
    </row>
    <row r="251" ht="20" customHeight="1" spans="1:11">
      <c r="A251" s="96" t="s">
        <v>296</v>
      </c>
      <c r="B251" s="103">
        <v>0</v>
      </c>
      <c r="C251" s="103">
        <v>340</v>
      </c>
      <c r="D251" s="103">
        <v>340</v>
      </c>
      <c r="E251" s="103">
        <v>2187</v>
      </c>
      <c r="F251" s="103">
        <v>610</v>
      </c>
      <c r="G251" s="103">
        <v>2797</v>
      </c>
      <c r="H251" s="103">
        <v>2187</v>
      </c>
      <c r="I251" s="103">
        <v>270</v>
      </c>
      <c r="J251" s="103">
        <v>2457</v>
      </c>
      <c r="K251" s="103"/>
    </row>
    <row r="252" ht="20" customHeight="1" spans="1:11">
      <c r="A252" s="104" t="s">
        <v>297</v>
      </c>
      <c r="B252" s="103"/>
      <c r="C252" s="103">
        <v>340</v>
      </c>
      <c r="D252" s="103">
        <v>340</v>
      </c>
      <c r="E252" s="103">
        <v>2187</v>
      </c>
      <c r="F252" s="103">
        <v>610</v>
      </c>
      <c r="G252" s="103">
        <v>2797</v>
      </c>
      <c r="H252" s="103">
        <v>2187</v>
      </c>
      <c r="I252" s="103">
        <v>270</v>
      </c>
      <c r="J252" s="103">
        <v>2457</v>
      </c>
      <c r="K252" s="103"/>
    </row>
  </sheetData>
  <mergeCells count="15">
    <mergeCell ref="A2:K2"/>
    <mergeCell ref="B4:D4"/>
    <mergeCell ref="E4:G4"/>
    <mergeCell ref="H4:J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4:K6"/>
  </mergeCells>
  <pageMargins left="0.75" right="0.75" top="1" bottom="1" header="0.509027777777778" footer="0.509027777777778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"/>
  <sheetViews>
    <sheetView topLeftCell="A25" workbookViewId="0">
      <selection activeCell="C56" sqref="C56"/>
    </sheetView>
  </sheetViews>
  <sheetFormatPr defaultColWidth="9.33333333333333" defaultRowHeight="11.25"/>
  <cols>
    <col min="1" max="1" width="30.6666666666667" style="81" customWidth="1"/>
    <col min="2" max="3" width="16.8333333333333" style="82" customWidth="1"/>
    <col min="4" max="4" width="16.8333333333333" style="83" customWidth="1"/>
    <col min="5" max="6" width="16.8333333333333" style="82" customWidth="1"/>
    <col min="7" max="7" width="16.8333333333333" style="83" customWidth="1"/>
    <col min="8" max="11" width="16.8333333333333" style="82" customWidth="1"/>
  </cols>
  <sheetData>
    <row r="1" s="78" customFormat="1" ht="14.25" spans="1:11">
      <c r="A1" s="84" t="s">
        <v>298</v>
      </c>
      <c r="B1" s="85"/>
      <c r="C1" s="85"/>
      <c r="D1" s="86"/>
      <c r="E1" s="85"/>
      <c r="F1" s="85"/>
      <c r="G1" s="86"/>
      <c r="H1" s="85"/>
      <c r="I1" s="97"/>
      <c r="J1" s="97"/>
      <c r="K1" s="97"/>
    </row>
    <row r="2" s="78" customFormat="1" ht="22.5" spans="1:11">
      <c r="A2" s="87" t="s">
        <v>299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="78" customFormat="1" ht="14.25" spans="1:11">
      <c r="A3" s="89"/>
      <c r="B3" s="85"/>
      <c r="C3" s="85"/>
      <c r="D3" s="86"/>
      <c r="E3" s="85"/>
      <c r="F3" s="85"/>
      <c r="G3" s="86"/>
      <c r="H3" s="85"/>
      <c r="I3" s="97"/>
      <c r="J3" s="98" t="s">
        <v>83</v>
      </c>
      <c r="K3" s="97"/>
    </row>
    <row r="4" s="78" customFormat="1" ht="21" customHeight="1" spans="1:11">
      <c r="A4" s="90" t="s">
        <v>84</v>
      </c>
      <c r="B4" s="91" t="s">
        <v>85</v>
      </c>
      <c r="C4" s="91"/>
      <c r="D4" s="91"/>
      <c r="E4" s="91" t="s">
        <v>86</v>
      </c>
      <c r="F4" s="91"/>
      <c r="G4" s="91"/>
      <c r="H4" s="91" t="s">
        <v>37</v>
      </c>
      <c r="I4" s="91"/>
      <c r="J4" s="91"/>
      <c r="K4" s="91" t="s">
        <v>87</v>
      </c>
    </row>
    <row r="5" s="78" customFormat="1" ht="14" customHeight="1" spans="1:11">
      <c r="A5" s="90"/>
      <c r="B5" s="91" t="s">
        <v>88</v>
      </c>
      <c r="C5" s="91" t="s">
        <v>89</v>
      </c>
      <c r="D5" s="91" t="s">
        <v>90</v>
      </c>
      <c r="E5" s="91" t="s">
        <v>88</v>
      </c>
      <c r="F5" s="91" t="s">
        <v>89</v>
      </c>
      <c r="G5" s="91" t="s">
        <v>90</v>
      </c>
      <c r="H5" s="91" t="s">
        <v>88</v>
      </c>
      <c r="I5" s="91" t="s">
        <v>89</v>
      </c>
      <c r="J5" s="91" t="s">
        <v>90</v>
      </c>
      <c r="K5" s="91"/>
    </row>
    <row r="6" s="78" customFormat="1" ht="14" customHeight="1" spans="1:11">
      <c r="A6" s="90"/>
      <c r="B6" s="91"/>
      <c r="C6" s="91"/>
      <c r="D6" s="91"/>
      <c r="E6" s="91"/>
      <c r="F6" s="91"/>
      <c r="G6" s="91"/>
      <c r="H6" s="91"/>
      <c r="I6" s="91"/>
      <c r="J6" s="91"/>
      <c r="K6" s="91"/>
    </row>
    <row r="7" s="79" customFormat="1" ht="20" customHeight="1" spans="1:11">
      <c r="A7" s="92" t="s">
        <v>90</v>
      </c>
      <c r="B7" s="93">
        <v>36485</v>
      </c>
      <c r="C7" s="93">
        <v>54925</v>
      </c>
      <c r="D7" s="93">
        <v>91410</v>
      </c>
      <c r="E7" s="93">
        <v>50179.77</v>
      </c>
      <c r="F7" s="93">
        <v>35111.15</v>
      </c>
      <c r="G7" s="93">
        <v>85290.92</v>
      </c>
      <c r="H7" s="93">
        <v>13694.77</v>
      </c>
      <c r="I7" s="93">
        <v>-19813.85</v>
      </c>
      <c r="J7" s="93">
        <v>-6119.07999999999</v>
      </c>
      <c r="K7" s="99">
        <v>-6.7</v>
      </c>
    </row>
    <row r="8" s="80" customFormat="1" ht="20" customHeight="1" spans="1:11">
      <c r="A8" s="94" t="s">
        <v>91</v>
      </c>
      <c r="B8" s="95">
        <v>2484</v>
      </c>
      <c r="C8" s="95">
        <v>2657</v>
      </c>
      <c r="D8" s="95">
        <v>5141</v>
      </c>
      <c r="E8" s="95">
        <v>4776.95</v>
      </c>
      <c r="F8" s="95">
        <v>3898.15</v>
      </c>
      <c r="G8" s="95">
        <v>8675.1</v>
      </c>
      <c r="H8" s="95">
        <v>2292.95</v>
      </c>
      <c r="I8" s="95">
        <v>1241.15</v>
      </c>
      <c r="J8" s="95">
        <v>3534.1</v>
      </c>
      <c r="K8" s="95"/>
    </row>
    <row r="9" s="80" customFormat="1" ht="20" customHeight="1" spans="1:11">
      <c r="A9" s="94" t="s">
        <v>130</v>
      </c>
      <c r="B9" s="95">
        <v>0</v>
      </c>
      <c r="C9" s="95">
        <v>60</v>
      </c>
      <c r="D9" s="95">
        <v>60</v>
      </c>
      <c r="E9" s="95">
        <v>0</v>
      </c>
      <c r="F9" s="95">
        <v>63</v>
      </c>
      <c r="G9" s="95">
        <v>63</v>
      </c>
      <c r="H9" s="95">
        <v>0</v>
      </c>
      <c r="I9" s="95">
        <v>3</v>
      </c>
      <c r="J9" s="95">
        <v>3</v>
      </c>
      <c r="K9" s="95"/>
    </row>
    <row r="10" s="80" customFormat="1" ht="20" customHeight="1" spans="1:11">
      <c r="A10" s="94" t="s">
        <v>135</v>
      </c>
      <c r="B10" s="95">
        <v>1977</v>
      </c>
      <c r="C10" s="95">
        <v>520</v>
      </c>
      <c r="D10" s="95">
        <v>2497</v>
      </c>
      <c r="E10" s="95">
        <v>2253.4</v>
      </c>
      <c r="F10" s="95">
        <v>1143</v>
      </c>
      <c r="G10" s="95">
        <v>3396.4</v>
      </c>
      <c r="H10" s="95">
        <v>276.4</v>
      </c>
      <c r="I10" s="95">
        <v>623</v>
      </c>
      <c r="J10" s="95">
        <v>899.4</v>
      </c>
      <c r="K10" s="95"/>
    </row>
    <row r="11" s="80" customFormat="1" ht="20" customHeight="1" spans="1:11">
      <c r="A11" s="94" t="s">
        <v>145</v>
      </c>
      <c r="B11" s="95">
        <v>25261</v>
      </c>
      <c r="C11" s="95">
        <v>7776</v>
      </c>
      <c r="D11" s="95">
        <v>33037</v>
      </c>
      <c r="E11" s="95">
        <v>32407</v>
      </c>
      <c r="F11" s="95">
        <v>3421</v>
      </c>
      <c r="G11" s="95">
        <v>35828</v>
      </c>
      <c r="H11" s="95">
        <v>7146</v>
      </c>
      <c r="I11" s="95">
        <v>-4355</v>
      </c>
      <c r="J11" s="95">
        <v>2791</v>
      </c>
      <c r="K11" s="95"/>
    </row>
    <row r="12" s="80" customFormat="1" ht="20" customHeight="1" spans="1:11">
      <c r="A12" s="94" t="s">
        <v>157</v>
      </c>
      <c r="B12" s="95">
        <v>55</v>
      </c>
      <c r="C12" s="95">
        <v>2500</v>
      </c>
      <c r="D12" s="95">
        <v>2555</v>
      </c>
      <c r="E12" s="95">
        <v>179.15</v>
      </c>
      <c r="F12" s="95">
        <v>2488</v>
      </c>
      <c r="G12" s="95">
        <v>2667.15</v>
      </c>
      <c r="H12" s="95">
        <v>124.15</v>
      </c>
      <c r="I12" s="95">
        <v>-12</v>
      </c>
      <c r="J12" s="95">
        <v>112.15</v>
      </c>
      <c r="K12" s="95"/>
    </row>
    <row r="13" s="80" customFormat="1" ht="20" customHeight="1" spans="1:11">
      <c r="A13" s="94" t="s">
        <v>168</v>
      </c>
      <c r="B13" s="95">
        <v>179</v>
      </c>
      <c r="C13" s="95">
        <v>280</v>
      </c>
      <c r="D13" s="95">
        <v>459</v>
      </c>
      <c r="E13" s="95">
        <v>148.59</v>
      </c>
      <c r="F13" s="95">
        <v>410</v>
      </c>
      <c r="G13" s="95">
        <v>558.59</v>
      </c>
      <c r="H13" s="95">
        <v>-30.41</v>
      </c>
      <c r="I13" s="95">
        <v>130</v>
      </c>
      <c r="J13" s="95">
        <v>99.59</v>
      </c>
      <c r="K13" s="95"/>
    </row>
    <row r="14" s="80" customFormat="1" ht="20" customHeight="1" spans="1:11">
      <c r="A14" s="94" t="s">
        <v>178</v>
      </c>
      <c r="B14" s="95">
        <v>425</v>
      </c>
      <c r="C14" s="95">
        <v>5678</v>
      </c>
      <c r="D14" s="95">
        <v>6103</v>
      </c>
      <c r="E14" s="95">
        <v>1998.93</v>
      </c>
      <c r="F14" s="95">
        <v>7906</v>
      </c>
      <c r="G14" s="95">
        <v>9904.93</v>
      </c>
      <c r="H14" s="95">
        <v>1573.93</v>
      </c>
      <c r="I14" s="95">
        <v>2228</v>
      </c>
      <c r="J14" s="95">
        <v>3801.93</v>
      </c>
      <c r="K14" s="95"/>
    </row>
    <row r="15" s="80" customFormat="1" ht="20" customHeight="1" spans="1:11">
      <c r="A15" s="94" t="s">
        <v>219</v>
      </c>
      <c r="B15" s="95">
        <v>2157</v>
      </c>
      <c r="C15" s="95">
        <v>8715</v>
      </c>
      <c r="D15" s="95">
        <v>10872</v>
      </c>
      <c r="E15" s="95">
        <v>2392.34</v>
      </c>
      <c r="F15" s="95">
        <v>12096</v>
      </c>
      <c r="G15" s="95">
        <v>14488.34</v>
      </c>
      <c r="H15" s="95">
        <v>235.34</v>
      </c>
      <c r="I15" s="95">
        <v>3381</v>
      </c>
      <c r="J15" s="95">
        <v>3616.34</v>
      </c>
      <c r="K15" s="95"/>
    </row>
    <row r="16" s="80" customFormat="1" ht="20" customHeight="1" spans="1:11">
      <c r="A16" s="94" t="s">
        <v>241</v>
      </c>
      <c r="B16" s="95">
        <v>238</v>
      </c>
      <c r="C16" s="95">
        <v>200</v>
      </c>
      <c r="D16" s="95">
        <v>438</v>
      </c>
      <c r="E16" s="95">
        <v>221</v>
      </c>
      <c r="F16" s="95">
        <v>199</v>
      </c>
      <c r="G16" s="95">
        <v>420</v>
      </c>
      <c r="H16" s="95">
        <v>-17</v>
      </c>
      <c r="I16" s="95">
        <v>-1</v>
      </c>
      <c r="J16" s="95">
        <v>-18</v>
      </c>
      <c r="K16" s="95"/>
    </row>
    <row r="17" s="80" customFormat="1" ht="20" customHeight="1" spans="1:11">
      <c r="A17" s="94" t="s">
        <v>249</v>
      </c>
      <c r="B17" s="95">
        <v>2317</v>
      </c>
      <c r="C17" s="95">
        <v>20220</v>
      </c>
      <c r="D17" s="95">
        <v>22537</v>
      </c>
      <c r="E17" s="95">
        <v>2113</v>
      </c>
      <c r="F17" s="95">
        <v>242</v>
      </c>
      <c r="G17" s="95">
        <v>2355</v>
      </c>
      <c r="H17" s="95">
        <v>-204</v>
      </c>
      <c r="I17" s="95">
        <v>-19978</v>
      </c>
      <c r="J17" s="95">
        <v>-20182</v>
      </c>
      <c r="K17" s="95"/>
    </row>
    <row r="18" s="80" customFormat="1" ht="20" customHeight="1" spans="1:11">
      <c r="A18" s="94" t="s">
        <v>260</v>
      </c>
      <c r="B18" s="95">
        <v>886</v>
      </c>
      <c r="C18" s="95">
        <v>995</v>
      </c>
      <c r="D18" s="95">
        <v>1881</v>
      </c>
      <c r="E18" s="95">
        <v>1000.41</v>
      </c>
      <c r="F18" s="95">
        <v>1160</v>
      </c>
      <c r="G18" s="95">
        <v>2160.41</v>
      </c>
      <c r="H18" s="95">
        <v>114.41</v>
      </c>
      <c r="I18" s="95">
        <v>165</v>
      </c>
      <c r="J18" s="95">
        <v>279.41</v>
      </c>
      <c r="K18" s="95"/>
    </row>
    <row r="19" s="80" customFormat="1" ht="20" customHeight="1" spans="1:11">
      <c r="A19" s="94" t="s">
        <v>272</v>
      </c>
      <c r="B19" s="95">
        <v>312</v>
      </c>
      <c r="C19" s="95">
        <v>817</v>
      </c>
      <c r="D19" s="95">
        <v>1129</v>
      </c>
      <c r="E19" s="95">
        <v>342</v>
      </c>
      <c r="F19" s="95">
        <v>0</v>
      </c>
      <c r="G19" s="95">
        <v>342</v>
      </c>
      <c r="H19" s="95">
        <v>30</v>
      </c>
      <c r="I19" s="95">
        <v>-817</v>
      </c>
      <c r="J19" s="95">
        <v>-787</v>
      </c>
      <c r="K19" s="95"/>
    </row>
    <row r="20" s="80" customFormat="1" ht="20" customHeight="1" spans="1:11">
      <c r="A20" s="94" t="s">
        <v>277</v>
      </c>
      <c r="B20" s="95">
        <v>0</v>
      </c>
      <c r="C20" s="95">
        <v>1545</v>
      </c>
      <c r="D20" s="95">
        <v>1545</v>
      </c>
      <c r="E20" s="95">
        <v>0</v>
      </c>
      <c r="F20" s="95">
        <v>45</v>
      </c>
      <c r="G20" s="95">
        <v>45</v>
      </c>
      <c r="H20" s="95">
        <v>0</v>
      </c>
      <c r="I20" s="95">
        <v>-1500</v>
      </c>
      <c r="J20" s="95">
        <v>-1500</v>
      </c>
      <c r="K20" s="95"/>
    </row>
    <row r="21" s="80" customFormat="1" ht="20" customHeight="1" spans="1:11">
      <c r="A21" s="94" t="s">
        <v>281</v>
      </c>
      <c r="B21" s="95">
        <v>71</v>
      </c>
      <c r="C21" s="95">
        <v>0</v>
      </c>
      <c r="D21" s="95">
        <v>71</v>
      </c>
      <c r="E21" s="95">
        <v>0</v>
      </c>
      <c r="F21" s="95">
        <v>0</v>
      </c>
      <c r="G21" s="95">
        <v>0</v>
      </c>
      <c r="H21" s="95">
        <v>-71</v>
      </c>
      <c r="I21" s="95">
        <v>0</v>
      </c>
      <c r="J21" s="95">
        <v>-71</v>
      </c>
      <c r="K21" s="95"/>
    </row>
    <row r="22" s="80" customFormat="1" ht="23" customHeight="1" spans="1:11">
      <c r="A22" s="94" t="s">
        <v>283</v>
      </c>
      <c r="B22" s="95">
        <v>0</v>
      </c>
      <c r="C22" s="95">
        <v>130</v>
      </c>
      <c r="D22" s="95">
        <v>130</v>
      </c>
      <c r="E22" s="95">
        <v>0</v>
      </c>
      <c r="F22" s="95">
        <v>0</v>
      </c>
      <c r="G22" s="95">
        <v>0</v>
      </c>
      <c r="H22" s="95">
        <v>0</v>
      </c>
      <c r="I22" s="95">
        <v>-130</v>
      </c>
      <c r="J22" s="95">
        <v>-130</v>
      </c>
      <c r="K22" s="95"/>
    </row>
    <row r="23" s="80" customFormat="1" ht="20" customHeight="1" spans="1:11">
      <c r="A23" s="94" t="s">
        <v>285</v>
      </c>
      <c r="B23" s="95">
        <v>123</v>
      </c>
      <c r="C23" s="95">
        <v>0</v>
      </c>
      <c r="D23" s="95">
        <v>123</v>
      </c>
      <c r="E23" s="95">
        <v>160</v>
      </c>
      <c r="F23" s="95">
        <v>200</v>
      </c>
      <c r="G23" s="95">
        <v>360</v>
      </c>
      <c r="H23" s="95">
        <v>37</v>
      </c>
      <c r="I23" s="95">
        <v>200</v>
      </c>
      <c r="J23" s="95">
        <v>237</v>
      </c>
      <c r="K23" s="95"/>
    </row>
    <row r="24" s="80" customFormat="1" ht="20" customHeight="1" spans="1:11">
      <c r="A24" s="94" t="s">
        <v>288</v>
      </c>
      <c r="B24" s="95">
        <v>0</v>
      </c>
      <c r="C24" s="95">
        <v>492</v>
      </c>
      <c r="D24" s="95">
        <v>492</v>
      </c>
      <c r="E24" s="95">
        <v>0</v>
      </c>
      <c r="F24" s="95">
        <v>0</v>
      </c>
      <c r="G24" s="95">
        <v>0</v>
      </c>
      <c r="H24" s="95">
        <v>0</v>
      </c>
      <c r="I24" s="95">
        <v>-492</v>
      </c>
      <c r="J24" s="95">
        <v>-492</v>
      </c>
      <c r="K24" s="95"/>
    </row>
    <row r="25" s="80" customFormat="1" ht="20" customHeight="1" spans="1:11">
      <c r="A25" s="94" t="s">
        <v>291</v>
      </c>
      <c r="B25" s="95">
        <v>0</v>
      </c>
      <c r="C25" s="95">
        <v>600</v>
      </c>
      <c r="D25" s="95">
        <v>600</v>
      </c>
      <c r="E25" s="95">
        <v>0</v>
      </c>
      <c r="F25" s="95">
        <v>400</v>
      </c>
      <c r="G25" s="95">
        <v>400</v>
      </c>
      <c r="H25" s="95">
        <v>0</v>
      </c>
      <c r="I25" s="95">
        <v>-200</v>
      </c>
      <c r="J25" s="95">
        <v>-200</v>
      </c>
      <c r="K25" s="95"/>
    </row>
    <row r="26" s="80" customFormat="1" ht="20" customHeight="1" spans="1:11">
      <c r="A26" s="94" t="s">
        <v>294</v>
      </c>
      <c r="B26" s="95"/>
      <c r="C26" s="95">
        <v>1400</v>
      </c>
      <c r="D26" s="95">
        <v>1400</v>
      </c>
      <c r="E26" s="95"/>
      <c r="F26" s="95">
        <v>830</v>
      </c>
      <c r="G26" s="95">
        <v>830</v>
      </c>
      <c r="H26" s="95">
        <v>0</v>
      </c>
      <c r="I26" s="95">
        <v>-570</v>
      </c>
      <c r="J26" s="95">
        <v>-570</v>
      </c>
      <c r="K26" s="95"/>
    </row>
    <row r="27" s="79" customFormat="1" ht="20" customHeight="1" spans="1:11">
      <c r="A27" s="96" t="s">
        <v>300</v>
      </c>
      <c r="B27" s="93">
        <v>0</v>
      </c>
      <c r="C27" s="93">
        <v>340</v>
      </c>
      <c r="D27" s="93">
        <v>340</v>
      </c>
      <c r="E27" s="93">
        <v>2187</v>
      </c>
      <c r="F27" s="93">
        <v>610</v>
      </c>
      <c r="G27" s="93">
        <v>2797</v>
      </c>
      <c r="H27" s="93">
        <v>2187</v>
      </c>
      <c r="I27" s="93">
        <v>270</v>
      </c>
      <c r="J27" s="93">
        <v>2457</v>
      </c>
      <c r="K27" s="93"/>
    </row>
  </sheetData>
  <mergeCells count="15">
    <mergeCell ref="A2:K2"/>
    <mergeCell ref="B4:D4"/>
    <mergeCell ref="E4:G4"/>
    <mergeCell ref="H4:J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4:K6"/>
  </mergeCells>
  <pageMargins left="0.75" right="0.75" top="1" bottom="1" header="0.509027777777778" footer="0.509027777777778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5"/>
  <sheetViews>
    <sheetView topLeftCell="A58" workbookViewId="0">
      <selection activeCell="D8" sqref="D8"/>
    </sheetView>
  </sheetViews>
  <sheetFormatPr defaultColWidth="12" defaultRowHeight="14.25" outlineLevelCol="1"/>
  <cols>
    <col min="1" max="1" width="69.1666666666667" style="1" customWidth="1"/>
    <col min="2" max="2" width="24" style="1" customWidth="1"/>
    <col min="3" max="16384" width="12" style="1"/>
  </cols>
  <sheetData>
    <row r="1" spans="1:1">
      <c r="A1" s="1" t="s">
        <v>301</v>
      </c>
    </row>
    <row r="2" s="1" customFormat="1" ht="23" customHeight="1" spans="1:2">
      <c r="A2" s="76" t="s">
        <v>302</v>
      </c>
      <c r="B2" s="76"/>
    </row>
    <row r="3" s="1" customFormat="1" spans="2:2">
      <c r="B3" s="3" t="s">
        <v>83</v>
      </c>
    </row>
    <row r="4" s="1" customFormat="1" ht="20.1" customHeight="1" spans="1:2">
      <c r="A4" s="62" t="s">
        <v>303</v>
      </c>
      <c r="B4" s="62" t="s">
        <v>304</v>
      </c>
    </row>
    <row r="5" s="1" customFormat="1" ht="20.1" customHeight="1" spans="1:2">
      <c r="A5" s="62" t="s">
        <v>90</v>
      </c>
      <c r="B5" s="5">
        <f>B6+B16+B43</f>
        <v>50180</v>
      </c>
    </row>
    <row r="6" s="1" customFormat="1" ht="20.1" customHeight="1" spans="1:2">
      <c r="A6" s="4" t="s">
        <v>305</v>
      </c>
      <c r="B6" s="5">
        <f>SUM(B7:B15)</f>
        <v>42611</v>
      </c>
    </row>
    <row r="7" s="1" customFormat="1" ht="20.1" customHeight="1" spans="1:2">
      <c r="A7" s="4" t="s">
        <v>306</v>
      </c>
      <c r="B7" s="77">
        <v>16614</v>
      </c>
    </row>
    <row r="8" s="1" customFormat="1" ht="20.1" customHeight="1" spans="1:2">
      <c r="A8" s="4" t="s">
        <v>307</v>
      </c>
      <c r="B8" s="77">
        <f>4094+136+178+168+171+331+16+124+304+180+1174+5000</f>
        <v>11876</v>
      </c>
    </row>
    <row r="9" s="1" customFormat="1" ht="20.1" customHeight="1" spans="1:2">
      <c r="A9" s="4" t="s">
        <v>308</v>
      </c>
      <c r="B9" s="77">
        <f>1268+29+32+36+38+576+1000</f>
        <v>2979</v>
      </c>
    </row>
    <row r="10" s="1" customFormat="1" ht="20.1" customHeight="1" spans="1:2">
      <c r="A10" s="4" t="s">
        <v>309</v>
      </c>
      <c r="B10" s="77">
        <f>2297+158+1000</f>
        <v>3455</v>
      </c>
    </row>
    <row r="11" s="1" customFormat="1" ht="20.1" customHeight="1" spans="1:2">
      <c r="A11" s="4" t="s">
        <v>310</v>
      </c>
      <c r="B11" s="77">
        <f>25+300</f>
        <v>325</v>
      </c>
    </row>
    <row r="12" s="1" customFormat="1" ht="20.1" customHeight="1" spans="1:2">
      <c r="A12" s="4" t="s">
        <v>311</v>
      </c>
      <c r="B12" s="77">
        <f>2214+170+202+1000</f>
        <v>3586</v>
      </c>
    </row>
    <row r="13" s="1" customFormat="1" ht="20.1" customHeight="1" spans="1:2">
      <c r="A13" s="4" t="s">
        <v>312</v>
      </c>
      <c r="B13" s="77">
        <f>1470</f>
        <v>1470</v>
      </c>
    </row>
    <row r="14" s="1" customFormat="1" ht="20.1" customHeight="1" spans="1:2">
      <c r="A14" s="4" t="s">
        <v>313</v>
      </c>
      <c r="B14" s="77">
        <v>241</v>
      </c>
    </row>
    <row r="15" s="1" customFormat="1" ht="20.1" customHeight="1" spans="1:2">
      <c r="A15" s="4" t="s">
        <v>314</v>
      </c>
      <c r="B15" s="4">
        <f>1863+29+45+45+48+35</f>
        <v>2065</v>
      </c>
    </row>
    <row r="16" s="1" customFormat="1" ht="20.1" customHeight="1" spans="1:2">
      <c r="A16" s="4" t="s">
        <v>315</v>
      </c>
      <c r="B16" s="5">
        <f>SUM(B17:B42)</f>
        <v>2397</v>
      </c>
    </row>
    <row r="17" s="1" customFormat="1" ht="20.1" customHeight="1" spans="1:2">
      <c r="A17" s="4" t="s">
        <v>316</v>
      </c>
      <c r="B17" s="77">
        <v>820</v>
      </c>
    </row>
    <row r="18" s="1" customFormat="1" ht="20.1" customHeight="1" spans="1:2">
      <c r="A18" s="4" t="s">
        <v>317</v>
      </c>
      <c r="B18" s="77">
        <v>150</v>
      </c>
    </row>
    <row r="19" s="1" customFormat="1" ht="20.1" customHeight="1" spans="1:2">
      <c r="A19" s="4" t="s">
        <v>318</v>
      </c>
      <c r="B19" s="77"/>
    </row>
    <row r="20" s="1" customFormat="1" ht="20.1" customHeight="1" spans="1:2">
      <c r="A20" s="4" t="s">
        <v>319</v>
      </c>
      <c r="B20" s="77">
        <v>3</v>
      </c>
    </row>
    <row r="21" s="1" customFormat="1" ht="20.1" customHeight="1" spans="1:2">
      <c r="A21" s="4" t="s">
        <v>320</v>
      </c>
      <c r="B21" s="77">
        <v>25</v>
      </c>
    </row>
    <row r="22" s="1" customFormat="1" ht="20.1" customHeight="1" spans="1:2">
      <c r="A22" s="4" t="s">
        <v>321</v>
      </c>
      <c r="B22" s="77">
        <v>100</v>
      </c>
    </row>
    <row r="23" s="1" customFormat="1" ht="20.1" customHeight="1" spans="1:2">
      <c r="A23" s="4" t="s">
        <v>322</v>
      </c>
      <c r="B23" s="77">
        <v>50</v>
      </c>
    </row>
    <row r="24" s="1" customFormat="1" ht="20.1" customHeight="1" spans="1:2">
      <c r="A24" s="4" t="s">
        <v>323</v>
      </c>
      <c r="B24" s="77">
        <v>85</v>
      </c>
    </row>
    <row r="25" s="1" customFormat="1" ht="20.1" customHeight="1" spans="1:2">
      <c r="A25" s="4" t="s">
        <v>324</v>
      </c>
      <c r="B25" s="77">
        <v>10</v>
      </c>
    </row>
    <row r="26" s="1" customFormat="1" ht="20.1" customHeight="1" spans="1:2">
      <c r="A26" s="4" t="s">
        <v>325</v>
      </c>
      <c r="B26" s="77">
        <v>20</v>
      </c>
    </row>
    <row r="27" s="1" customFormat="1" ht="20.1" customHeight="1" spans="1:2">
      <c r="A27" s="4" t="s">
        <v>326</v>
      </c>
      <c r="B27" s="77">
        <v>85</v>
      </c>
    </row>
    <row r="28" s="1" customFormat="1" ht="20.1" customHeight="1" spans="1:2">
      <c r="A28" s="4" t="s">
        <v>327</v>
      </c>
      <c r="B28" s="77">
        <v>56</v>
      </c>
    </row>
    <row r="29" s="1" customFormat="1" ht="20.1" customHeight="1" spans="1:2">
      <c r="A29" s="4" t="s">
        <v>328</v>
      </c>
      <c r="B29" s="77">
        <v>30</v>
      </c>
    </row>
    <row r="30" s="1" customFormat="1" ht="20.1" customHeight="1" spans="1:2">
      <c r="A30" s="4" t="s">
        <v>329</v>
      </c>
      <c r="B30" s="77">
        <v>50</v>
      </c>
    </row>
    <row r="31" s="1" customFormat="1" ht="20.1" customHeight="1" spans="1:2">
      <c r="A31" s="4" t="s">
        <v>330</v>
      </c>
      <c r="B31" s="77">
        <v>65</v>
      </c>
    </row>
    <row r="32" s="1" customFormat="1" ht="20.1" customHeight="1" spans="1:2">
      <c r="A32" s="4" t="s">
        <v>331</v>
      </c>
      <c r="B32" s="77">
        <v>80</v>
      </c>
    </row>
    <row r="33" s="1" customFormat="1" ht="20.1" customHeight="1" spans="1:2">
      <c r="A33" s="4" t="s">
        <v>332</v>
      </c>
      <c r="B33" s="77">
        <v>75</v>
      </c>
    </row>
    <row r="34" s="1" customFormat="1" ht="20.1" customHeight="1" spans="1:2">
      <c r="A34" s="4" t="s">
        <v>333</v>
      </c>
      <c r="B34" s="77"/>
    </row>
    <row r="35" s="1" customFormat="1" ht="20.1" customHeight="1" spans="1:2">
      <c r="A35" s="4" t="s">
        <v>334</v>
      </c>
      <c r="B35" s="77">
        <v>80</v>
      </c>
    </row>
    <row r="36" s="1" customFormat="1" ht="20.1" customHeight="1" spans="1:2">
      <c r="A36" s="4" t="s">
        <v>335</v>
      </c>
      <c r="B36" s="77">
        <v>20</v>
      </c>
    </row>
    <row r="37" s="1" customFormat="1" ht="20.1" customHeight="1" spans="1:2">
      <c r="A37" s="4" t="s">
        <v>336</v>
      </c>
      <c r="B37" s="77">
        <f>229</f>
        <v>229</v>
      </c>
    </row>
    <row r="38" s="1" customFormat="1" ht="20.1" customHeight="1" spans="1:2">
      <c r="A38" s="4" t="s">
        <v>337</v>
      </c>
      <c r="B38" s="77">
        <f>30+1+1+1+1+4</f>
        <v>38</v>
      </c>
    </row>
    <row r="39" s="1" customFormat="1" ht="20.1" customHeight="1" spans="1:2">
      <c r="A39" s="4" t="s">
        <v>338</v>
      </c>
      <c r="B39" s="77">
        <v>100</v>
      </c>
    </row>
    <row r="40" s="1" customFormat="1" ht="20.1" customHeight="1" spans="1:2">
      <c r="A40" s="4" t="s">
        <v>339</v>
      </c>
      <c r="B40" s="77"/>
    </row>
    <row r="41" s="1" customFormat="1" ht="20.1" customHeight="1" spans="1:2">
      <c r="A41" s="4" t="s">
        <v>340</v>
      </c>
      <c r="B41" s="77"/>
    </row>
    <row r="42" s="1" customFormat="1" ht="20.1" customHeight="1" spans="1:2">
      <c r="A42" s="4" t="s">
        <v>341</v>
      </c>
      <c r="B42" s="4">
        <f>57+20+8+11+10+10+110</f>
        <v>226</v>
      </c>
    </row>
    <row r="43" s="1" customFormat="1" ht="20.1" customHeight="1" spans="1:2">
      <c r="A43" s="4" t="s">
        <v>342</v>
      </c>
      <c r="B43" s="5">
        <f>SUM(B44:B55)</f>
        <v>5172</v>
      </c>
    </row>
    <row r="44" s="1" customFormat="1" ht="20.1" customHeight="1" spans="1:2">
      <c r="A44" s="4" t="s">
        <v>343</v>
      </c>
      <c r="B44" s="77">
        <f>19+15+7+10+9</f>
        <v>60</v>
      </c>
    </row>
    <row r="45" s="1" customFormat="1" ht="20.1" customHeight="1" spans="1:2">
      <c r="A45" s="4" t="s">
        <v>344</v>
      </c>
      <c r="B45" s="77">
        <f>1650+60+184+130+190</f>
        <v>2214</v>
      </c>
    </row>
    <row r="46" s="1" customFormat="1" ht="20.1" customHeight="1" spans="1:2">
      <c r="A46" s="4" t="s">
        <v>345</v>
      </c>
      <c r="B46" s="77"/>
    </row>
    <row r="47" s="1" customFormat="1" ht="20.1" customHeight="1" spans="1:2">
      <c r="A47" s="4" t="s">
        <v>346</v>
      </c>
      <c r="B47" s="77">
        <f>SUM(268)</f>
        <v>268</v>
      </c>
    </row>
    <row r="48" s="1" customFormat="1" ht="20.1" customHeight="1" spans="1:2">
      <c r="A48" s="4" t="s">
        <v>347</v>
      </c>
      <c r="B48" s="77">
        <v>74</v>
      </c>
    </row>
    <row r="49" s="1" customFormat="1" ht="20.1" customHeight="1" spans="1:2">
      <c r="A49" s="4" t="s">
        <v>348</v>
      </c>
      <c r="B49" s="77">
        <v>5</v>
      </c>
    </row>
    <row r="50" s="1" customFormat="1" ht="20.1" customHeight="1" spans="1:2">
      <c r="A50" s="4" t="s">
        <v>349</v>
      </c>
      <c r="B50" s="77">
        <v>55</v>
      </c>
    </row>
    <row r="51" s="1" customFormat="1" ht="20.1" customHeight="1" spans="1:2">
      <c r="A51" s="4" t="s">
        <v>350</v>
      </c>
      <c r="B51" s="77">
        <v>120</v>
      </c>
    </row>
    <row r="52" s="1" customFormat="1" ht="20.1" customHeight="1" spans="1:2">
      <c r="A52" s="4" t="s">
        <v>351</v>
      </c>
      <c r="B52" s="77">
        <f>1639+30+38+36+37+265</f>
        <v>2045</v>
      </c>
    </row>
    <row r="53" s="1" customFormat="1" ht="20.1" customHeight="1" spans="1:2">
      <c r="A53" s="4" t="s">
        <v>352</v>
      </c>
      <c r="B53" s="77">
        <f>30+45+39+49+141</f>
        <v>304</v>
      </c>
    </row>
    <row r="54" s="1" customFormat="1" ht="20.1" customHeight="1" spans="1:2">
      <c r="A54" s="4" t="s">
        <v>353</v>
      </c>
      <c r="B54" s="77">
        <v>15</v>
      </c>
    </row>
    <row r="55" s="1" customFormat="1" ht="20.1" customHeight="1" spans="1:2">
      <c r="A55" s="4" t="s">
        <v>354</v>
      </c>
      <c r="B55" s="4">
        <f>SUM(12)</f>
        <v>12</v>
      </c>
    </row>
  </sheetData>
  <mergeCells count="1">
    <mergeCell ref="A2:B2"/>
  </mergeCells>
  <pageMargins left="0.75" right="0.75" top="1" bottom="1" header="0.509027777777778" footer="0.509027777777778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051"/>
  <sheetViews>
    <sheetView topLeftCell="A34" workbookViewId="0">
      <selection activeCell="Q8" sqref="Q8"/>
    </sheetView>
  </sheetViews>
  <sheetFormatPr defaultColWidth="9.33333333333333" defaultRowHeight="11.25"/>
  <cols>
    <col min="1" max="1" width="26.8333333333333" style="64" customWidth="1"/>
    <col min="2" max="7" width="14.1666666666667" style="64" hidden="1" customWidth="1"/>
    <col min="8" max="18" width="14.1666666666667" style="64" customWidth="1"/>
    <col min="19" max="16384" width="9.33333333333333" style="64" customWidth="1"/>
  </cols>
  <sheetData>
    <row r="1" ht="14.25" customHeight="1" spans="1:1">
      <c r="A1" s="64" t="s">
        <v>355</v>
      </c>
    </row>
    <row r="2" ht="22.5" customHeight="1" spans="1:18">
      <c r="A2" s="65" t="s">
        <v>356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ht="21" customHeight="1"/>
    <row r="4" ht="65.25" customHeight="1" spans="1:18">
      <c r="A4" s="66" t="s">
        <v>303</v>
      </c>
      <c r="B4" s="67" t="s">
        <v>357</v>
      </c>
      <c r="C4" s="67" t="s">
        <v>358</v>
      </c>
      <c r="D4" s="67" t="s">
        <v>359</v>
      </c>
      <c r="E4" s="67" t="s">
        <v>360</v>
      </c>
      <c r="F4" s="67" t="s">
        <v>361</v>
      </c>
      <c r="G4" s="67" t="s">
        <v>362</v>
      </c>
      <c r="H4" s="68" t="s">
        <v>90</v>
      </c>
      <c r="I4" s="67" t="s">
        <v>363</v>
      </c>
      <c r="J4" s="67" t="s">
        <v>364</v>
      </c>
      <c r="K4" s="67" t="s">
        <v>365</v>
      </c>
      <c r="L4" s="67" t="s">
        <v>357</v>
      </c>
      <c r="M4" s="67" t="s">
        <v>358</v>
      </c>
      <c r="N4" s="67" t="s">
        <v>359</v>
      </c>
      <c r="O4" s="67" t="s">
        <v>366</v>
      </c>
      <c r="P4" s="67" t="s">
        <v>360</v>
      </c>
      <c r="Q4" s="67" t="s">
        <v>361</v>
      </c>
      <c r="R4" s="67" t="s">
        <v>362</v>
      </c>
    </row>
    <row r="5" ht="24.95" customHeight="1" spans="1:18">
      <c r="A5" s="69" t="s">
        <v>367</v>
      </c>
      <c r="B5" s="70"/>
      <c r="C5" s="70"/>
      <c r="D5" s="70"/>
      <c r="E5" s="70"/>
      <c r="F5" s="70"/>
      <c r="G5" s="70"/>
      <c r="H5" s="71">
        <f t="shared" ref="H5:H27" si="0">SUM(I5:R5)</f>
        <v>8672</v>
      </c>
      <c r="I5" s="71">
        <v>3020</v>
      </c>
      <c r="J5" s="71">
        <v>607</v>
      </c>
      <c r="K5" s="71">
        <v>1148</v>
      </c>
      <c r="L5" s="71"/>
      <c r="M5" s="71">
        <v>214</v>
      </c>
      <c r="N5" s="71"/>
      <c r="O5" s="71"/>
      <c r="P5" s="71"/>
      <c r="Q5" s="71"/>
      <c r="R5" s="71">
        <v>3683</v>
      </c>
    </row>
    <row r="6" ht="24.95" customHeight="1" spans="1:18">
      <c r="A6" s="69" t="s">
        <v>368</v>
      </c>
      <c r="B6" s="70"/>
      <c r="C6" s="70"/>
      <c r="D6" s="70"/>
      <c r="E6" s="70"/>
      <c r="F6" s="70"/>
      <c r="G6" s="70"/>
      <c r="H6" s="71">
        <f t="shared" si="0"/>
        <v>63</v>
      </c>
      <c r="I6" s="71"/>
      <c r="J6" s="71"/>
      <c r="K6" s="71"/>
      <c r="L6" s="71"/>
      <c r="M6" s="71"/>
      <c r="N6" s="71"/>
      <c r="O6" s="71"/>
      <c r="P6" s="71"/>
      <c r="Q6" s="71"/>
      <c r="R6" s="71">
        <v>63</v>
      </c>
    </row>
    <row r="7" ht="24.95" customHeight="1" spans="1:18">
      <c r="A7" s="69" t="s">
        <v>369</v>
      </c>
      <c r="B7" s="70"/>
      <c r="C7" s="70"/>
      <c r="D7" s="70"/>
      <c r="E7" s="70"/>
      <c r="F7" s="70"/>
      <c r="G7" s="70"/>
      <c r="H7" s="71">
        <f t="shared" si="0"/>
        <v>3396</v>
      </c>
      <c r="I7" s="71">
        <v>2253</v>
      </c>
      <c r="J7" s="71"/>
      <c r="K7" s="71"/>
      <c r="L7" s="71"/>
      <c r="M7" s="71"/>
      <c r="N7" s="71"/>
      <c r="O7" s="71"/>
      <c r="P7" s="71"/>
      <c r="Q7" s="71"/>
      <c r="R7" s="71">
        <v>1143</v>
      </c>
    </row>
    <row r="8" ht="24.95" customHeight="1" spans="1:18">
      <c r="A8" s="69" t="s">
        <v>370</v>
      </c>
      <c r="B8" s="70"/>
      <c r="C8" s="70"/>
      <c r="D8" s="70"/>
      <c r="E8" s="70"/>
      <c r="F8" s="70"/>
      <c r="G8" s="70"/>
      <c r="H8" s="71">
        <f t="shared" si="0"/>
        <v>35828</v>
      </c>
      <c r="I8" s="71">
        <v>27479</v>
      </c>
      <c r="J8" s="71">
        <v>1349</v>
      </c>
      <c r="K8" s="71">
        <v>3579</v>
      </c>
      <c r="L8" s="71"/>
      <c r="M8" s="71">
        <v>902</v>
      </c>
      <c r="N8" s="71"/>
      <c r="O8" s="71"/>
      <c r="P8" s="71"/>
      <c r="Q8" s="71"/>
      <c r="R8" s="71">
        <v>2519</v>
      </c>
    </row>
    <row r="9" ht="24.95" customHeight="1" spans="1:18">
      <c r="A9" s="69" t="s">
        <v>371</v>
      </c>
      <c r="B9" s="70"/>
      <c r="C9" s="70"/>
      <c r="D9" s="70"/>
      <c r="E9" s="70"/>
      <c r="F9" s="70"/>
      <c r="G9" s="70"/>
      <c r="H9" s="71">
        <f t="shared" si="0"/>
        <v>2667</v>
      </c>
      <c r="I9" s="71">
        <v>164</v>
      </c>
      <c r="J9" s="71">
        <v>8</v>
      </c>
      <c r="K9" s="71">
        <v>7</v>
      </c>
      <c r="L9" s="71"/>
      <c r="M9" s="71">
        <v>20</v>
      </c>
      <c r="N9" s="71"/>
      <c r="O9" s="71"/>
      <c r="P9" s="71"/>
      <c r="Q9" s="71"/>
      <c r="R9" s="71">
        <v>2468</v>
      </c>
    </row>
    <row r="10" ht="24.95" customHeight="1" spans="1:18">
      <c r="A10" s="69" t="s">
        <v>372</v>
      </c>
      <c r="B10" s="70"/>
      <c r="C10" s="70"/>
      <c r="D10" s="70"/>
      <c r="E10" s="70"/>
      <c r="F10" s="70"/>
      <c r="G10" s="70"/>
      <c r="H10" s="71">
        <f t="shared" si="0"/>
        <v>559</v>
      </c>
      <c r="I10" s="71">
        <v>77</v>
      </c>
      <c r="J10" s="71">
        <v>32</v>
      </c>
      <c r="K10" s="71">
        <v>40</v>
      </c>
      <c r="L10" s="71"/>
      <c r="M10" s="71">
        <v>130</v>
      </c>
      <c r="N10" s="71"/>
      <c r="O10" s="71"/>
      <c r="P10" s="71"/>
      <c r="Q10" s="71"/>
      <c r="R10" s="71">
        <v>280</v>
      </c>
    </row>
    <row r="11" ht="24.95" customHeight="1" spans="1:18">
      <c r="A11" s="69" t="s">
        <v>373</v>
      </c>
      <c r="B11" s="70"/>
      <c r="C11" s="70"/>
      <c r="D11" s="70"/>
      <c r="E11" s="70"/>
      <c r="F11" s="70"/>
      <c r="G11" s="70"/>
      <c r="H11" s="71">
        <f t="shared" si="0"/>
        <v>9904</v>
      </c>
      <c r="I11" s="71">
        <v>1815</v>
      </c>
      <c r="J11" s="71">
        <v>153</v>
      </c>
      <c r="K11" s="71">
        <v>30</v>
      </c>
      <c r="L11" s="71"/>
      <c r="M11" s="71">
        <v>2300</v>
      </c>
      <c r="N11" s="71"/>
      <c r="O11" s="71"/>
      <c r="P11" s="71"/>
      <c r="Q11" s="71"/>
      <c r="R11" s="71">
        <v>5606</v>
      </c>
    </row>
    <row r="12" ht="38.1" customHeight="1" spans="1:18">
      <c r="A12" s="69" t="s">
        <v>374</v>
      </c>
      <c r="B12" s="70"/>
      <c r="C12" s="70"/>
      <c r="D12" s="70"/>
      <c r="E12" s="70"/>
      <c r="F12" s="70"/>
      <c r="G12" s="70"/>
      <c r="H12" s="71">
        <f t="shared" si="0"/>
        <v>14490</v>
      </c>
      <c r="I12" s="71">
        <v>2266</v>
      </c>
      <c r="J12" s="71">
        <v>51</v>
      </c>
      <c r="K12" s="71">
        <v>76</v>
      </c>
      <c r="L12" s="71"/>
      <c r="M12" s="71">
        <v>4043</v>
      </c>
      <c r="N12" s="71"/>
      <c r="O12" s="71"/>
      <c r="P12" s="71"/>
      <c r="Q12" s="71"/>
      <c r="R12" s="71">
        <v>8054</v>
      </c>
    </row>
    <row r="13" ht="24.95" customHeight="1" spans="1:18">
      <c r="A13" s="69" t="s">
        <v>375</v>
      </c>
      <c r="B13" s="70"/>
      <c r="C13" s="70"/>
      <c r="D13" s="70"/>
      <c r="E13" s="70"/>
      <c r="F13" s="70"/>
      <c r="G13" s="70"/>
      <c r="H13" s="71">
        <f t="shared" si="0"/>
        <v>420</v>
      </c>
      <c r="I13" s="71">
        <v>146</v>
      </c>
      <c r="J13" s="71">
        <v>50</v>
      </c>
      <c r="K13" s="71">
        <v>25</v>
      </c>
      <c r="L13" s="71"/>
      <c r="M13" s="71"/>
      <c r="N13" s="71"/>
      <c r="O13" s="71"/>
      <c r="P13" s="71"/>
      <c r="Q13" s="71"/>
      <c r="R13" s="71">
        <v>199</v>
      </c>
    </row>
    <row r="14" ht="24.95" customHeight="1" spans="1:18">
      <c r="A14" s="69" t="s">
        <v>376</v>
      </c>
      <c r="B14" s="70"/>
      <c r="C14" s="70"/>
      <c r="D14" s="70"/>
      <c r="E14" s="70"/>
      <c r="F14" s="70"/>
      <c r="G14" s="70"/>
      <c r="H14" s="71">
        <f t="shared" si="0"/>
        <v>2405</v>
      </c>
      <c r="I14" s="71">
        <v>2029</v>
      </c>
      <c r="J14" s="71">
        <v>45</v>
      </c>
      <c r="K14" s="71">
        <v>39</v>
      </c>
      <c r="L14" s="71"/>
      <c r="M14" s="71">
        <v>132</v>
      </c>
      <c r="N14" s="71"/>
      <c r="O14" s="71"/>
      <c r="P14" s="71"/>
      <c r="Q14" s="71"/>
      <c r="R14" s="71">
        <v>160</v>
      </c>
    </row>
    <row r="15" ht="24.95" customHeight="1" spans="1:18">
      <c r="A15" s="69" t="s">
        <v>377</v>
      </c>
      <c r="B15" s="70"/>
      <c r="C15" s="70"/>
      <c r="D15" s="70"/>
      <c r="E15" s="70"/>
      <c r="F15" s="70"/>
      <c r="G15" s="70"/>
      <c r="H15" s="71">
        <f t="shared" si="0"/>
        <v>2160</v>
      </c>
      <c r="I15" s="71">
        <v>827</v>
      </c>
      <c r="J15" s="71">
        <v>25</v>
      </c>
      <c r="K15" s="71">
        <v>148</v>
      </c>
      <c r="L15" s="71"/>
      <c r="M15" s="71">
        <v>130</v>
      </c>
      <c r="N15" s="71"/>
      <c r="O15" s="71"/>
      <c r="P15" s="71"/>
      <c r="Q15" s="71"/>
      <c r="R15" s="71">
        <v>1030</v>
      </c>
    </row>
    <row r="16" ht="24.95" customHeight="1" spans="1:18">
      <c r="A16" s="69" t="s">
        <v>378</v>
      </c>
      <c r="B16" s="70"/>
      <c r="C16" s="70"/>
      <c r="D16" s="70"/>
      <c r="E16" s="70"/>
      <c r="F16" s="70"/>
      <c r="G16" s="70"/>
      <c r="H16" s="71">
        <f t="shared" si="0"/>
        <v>342</v>
      </c>
      <c r="I16" s="71">
        <v>251</v>
      </c>
      <c r="J16" s="71">
        <v>49</v>
      </c>
      <c r="K16" s="71">
        <v>42</v>
      </c>
      <c r="L16" s="71"/>
      <c r="M16" s="71"/>
      <c r="N16" s="71"/>
      <c r="O16" s="71"/>
      <c r="P16" s="71"/>
      <c r="Q16" s="71"/>
      <c r="R16" s="71"/>
    </row>
    <row r="17" ht="24.95" customHeight="1" spans="1:18">
      <c r="A17" s="69" t="s">
        <v>379</v>
      </c>
      <c r="B17" s="70"/>
      <c r="C17" s="70"/>
      <c r="D17" s="70"/>
      <c r="E17" s="70"/>
      <c r="F17" s="70"/>
      <c r="G17" s="70"/>
      <c r="H17" s="71">
        <f t="shared" si="0"/>
        <v>45</v>
      </c>
      <c r="I17" s="71"/>
      <c r="J17" s="71"/>
      <c r="K17" s="71"/>
      <c r="L17" s="71"/>
      <c r="M17" s="71"/>
      <c r="N17" s="71"/>
      <c r="O17" s="71"/>
      <c r="P17" s="71"/>
      <c r="Q17" s="71"/>
      <c r="R17" s="71">
        <v>45</v>
      </c>
    </row>
    <row r="18" ht="24.95" customHeight="1" spans="1:18">
      <c r="A18" s="69" t="s">
        <v>380</v>
      </c>
      <c r="B18" s="70"/>
      <c r="C18" s="70"/>
      <c r="D18" s="70"/>
      <c r="E18" s="70"/>
      <c r="F18" s="70"/>
      <c r="G18" s="70"/>
      <c r="H18" s="71">
        <f t="shared" si="0"/>
        <v>0</v>
      </c>
      <c r="I18" s="71"/>
      <c r="J18" s="71"/>
      <c r="K18" s="71"/>
      <c r="L18" s="71"/>
      <c r="M18" s="71"/>
      <c r="N18" s="71"/>
      <c r="O18" s="71"/>
      <c r="P18" s="71"/>
      <c r="Q18" s="71"/>
      <c r="R18" s="71"/>
    </row>
    <row r="19" ht="24.95" customHeight="1" spans="1:18">
      <c r="A19" s="69" t="s">
        <v>381</v>
      </c>
      <c r="B19" s="70"/>
      <c r="C19" s="70"/>
      <c r="D19" s="70"/>
      <c r="E19" s="70"/>
      <c r="F19" s="70"/>
      <c r="G19" s="70"/>
      <c r="H19" s="71">
        <f t="shared" si="0"/>
        <v>0</v>
      </c>
      <c r="I19" s="71"/>
      <c r="J19" s="71"/>
      <c r="K19" s="71"/>
      <c r="L19" s="71"/>
      <c r="M19" s="71"/>
      <c r="N19" s="71"/>
      <c r="O19" s="71"/>
      <c r="P19" s="71"/>
      <c r="Q19" s="71"/>
      <c r="R19" s="71"/>
    </row>
    <row r="20" ht="24.95" customHeight="1" spans="1:18">
      <c r="A20" s="69" t="s">
        <v>382</v>
      </c>
      <c r="B20" s="70"/>
      <c r="C20" s="70"/>
      <c r="D20" s="70"/>
      <c r="E20" s="70"/>
      <c r="F20" s="70"/>
      <c r="G20" s="70"/>
      <c r="H20" s="71">
        <f t="shared" si="0"/>
        <v>0</v>
      </c>
      <c r="I20" s="71"/>
      <c r="J20" s="71"/>
      <c r="K20" s="71"/>
      <c r="L20" s="71"/>
      <c r="M20" s="71"/>
      <c r="N20" s="71"/>
      <c r="O20" s="71"/>
      <c r="P20" s="71"/>
      <c r="Q20" s="71"/>
      <c r="R20" s="71"/>
    </row>
    <row r="21" ht="24.95" customHeight="1" spans="1:18">
      <c r="A21" s="69" t="s">
        <v>383</v>
      </c>
      <c r="B21" s="70"/>
      <c r="C21" s="70"/>
      <c r="D21" s="70"/>
      <c r="E21" s="70"/>
      <c r="F21" s="70"/>
      <c r="G21" s="70"/>
      <c r="H21" s="71">
        <f t="shared" si="0"/>
        <v>360</v>
      </c>
      <c r="I21" s="71">
        <v>118</v>
      </c>
      <c r="J21" s="71">
        <v>22</v>
      </c>
      <c r="K21" s="71">
        <v>20</v>
      </c>
      <c r="L21" s="71"/>
      <c r="M21" s="71"/>
      <c r="N21" s="71"/>
      <c r="O21" s="71"/>
      <c r="P21" s="71"/>
      <c r="Q21" s="71"/>
      <c r="R21" s="71">
        <v>200</v>
      </c>
    </row>
    <row r="22" ht="24.95" customHeight="1" spans="1:18">
      <c r="A22" s="69" t="s">
        <v>384</v>
      </c>
      <c r="B22" s="70"/>
      <c r="C22" s="70"/>
      <c r="D22" s="70"/>
      <c r="E22" s="70"/>
      <c r="F22" s="70"/>
      <c r="G22" s="70"/>
      <c r="H22" s="71">
        <f t="shared" si="0"/>
        <v>0</v>
      </c>
      <c r="I22" s="71"/>
      <c r="J22" s="71"/>
      <c r="K22" s="71"/>
      <c r="L22" s="71"/>
      <c r="M22" s="71"/>
      <c r="N22" s="71"/>
      <c r="O22" s="71"/>
      <c r="P22" s="71"/>
      <c r="Q22" s="71"/>
      <c r="R22" s="71"/>
    </row>
    <row r="23" ht="24.95" customHeight="1" spans="1:18">
      <c r="A23" s="69" t="s">
        <v>385</v>
      </c>
      <c r="B23" s="70"/>
      <c r="C23" s="70"/>
      <c r="D23" s="70"/>
      <c r="E23" s="70"/>
      <c r="F23" s="70"/>
      <c r="G23" s="70"/>
      <c r="H23" s="71">
        <f t="shared" si="0"/>
        <v>400</v>
      </c>
      <c r="I23" s="71"/>
      <c r="J23" s="71"/>
      <c r="K23" s="71"/>
      <c r="L23" s="71"/>
      <c r="M23" s="71"/>
      <c r="N23" s="71"/>
      <c r="O23" s="71"/>
      <c r="P23" s="71"/>
      <c r="Q23" s="71"/>
      <c r="R23" s="71">
        <v>400</v>
      </c>
    </row>
    <row r="24" ht="24.95" customHeight="1" spans="1:18">
      <c r="A24" s="69" t="s">
        <v>386</v>
      </c>
      <c r="B24" s="70"/>
      <c r="C24" s="70"/>
      <c r="D24" s="70"/>
      <c r="E24" s="70"/>
      <c r="F24" s="70"/>
      <c r="G24" s="70"/>
      <c r="H24" s="71">
        <f t="shared" si="0"/>
        <v>830</v>
      </c>
      <c r="I24" s="71"/>
      <c r="J24" s="71"/>
      <c r="K24" s="71"/>
      <c r="L24" s="71"/>
      <c r="M24" s="71"/>
      <c r="N24" s="71"/>
      <c r="O24" s="71"/>
      <c r="P24" s="71"/>
      <c r="Q24" s="71"/>
      <c r="R24" s="71">
        <v>830</v>
      </c>
    </row>
    <row r="25" ht="24.95" customHeight="1" spans="1:18">
      <c r="A25" s="69" t="s">
        <v>387</v>
      </c>
      <c r="B25" s="70"/>
      <c r="C25" s="70"/>
      <c r="D25" s="70"/>
      <c r="E25" s="70"/>
      <c r="F25" s="70"/>
      <c r="G25" s="70"/>
      <c r="H25" s="71">
        <f t="shared" si="0"/>
        <v>2746</v>
      </c>
      <c r="I25" s="71">
        <f>116+2046</f>
        <v>2162</v>
      </c>
      <c r="J25" s="71">
        <v>6</v>
      </c>
      <c r="K25" s="71">
        <v>18</v>
      </c>
      <c r="L25" s="71"/>
      <c r="M25" s="71">
        <v>560</v>
      </c>
      <c r="N25" s="71"/>
      <c r="O25" s="71"/>
      <c r="P25" s="71"/>
      <c r="Q25" s="71"/>
      <c r="R25" s="71"/>
    </row>
    <row r="26" ht="24.95" customHeight="1" spans="1:18">
      <c r="A26" s="69" t="s">
        <v>388</v>
      </c>
      <c r="B26" s="70"/>
      <c r="C26" s="70"/>
      <c r="D26" s="70"/>
      <c r="E26" s="70"/>
      <c r="F26" s="70"/>
      <c r="G26" s="70"/>
      <c r="H26" s="71">
        <f t="shared" si="0"/>
        <v>0</v>
      </c>
      <c r="I26" s="71"/>
      <c r="J26" s="71"/>
      <c r="K26" s="71"/>
      <c r="L26" s="71"/>
      <c r="M26" s="71"/>
      <c r="N26" s="71"/>
      <c r="O26" s="71"/>
      <c r="P26" s="71"/>
      <c r="Q26" s="71"/>
      <c r="R26" s="71"/>
    </row>
    <row r="27" ht="24.95" customHeight="1" spans="1:18">
      <c r="A27" s="72" t="s">
        <v>389</v>
      </c>
      <c r="B27" s="70"/>
      <c r="C27" s="70"/>
      <c r="D27" s="70"/>
      <c r="E27" s="70"/>
      <c r="F27" s="70"/>
      <c r="G27" s="70"/>
      <c r="H27" s="71">
        <f t="shared" si="0"/>
        <v>0</v>
      </c>
      <c r="I27" s="71"/>
      <c r="J27" s="71"/>
      <c r="K27" s="71"/>
      <c r="L27" s="71"/>
      <c r="M27" s="71"/>
      <c r="N27" s="71"/>
      <c r="O27" s="71"/>
      <c r="P27" s="71"/>
      <c r="Q27" s="71"/>
      <c r="R27" s="71"/>
    </row>
    <row r="28" s="63" customFormat="1" ht="24.95" customHeight="1" spans="1:18">
      <c r="A28" s="73" t="s">
        <v>390</v>
      </c>
      <c r="B28" s="74">
        <f t="shared" ref="B28:G28" si="1">SUM(B5:B25)</f>
        <v>0</v>
      </c>
      <c r="C28" s="74">
        <f t="shared" si="1"/>
        <v>0</v>
      </c>
      <c r="D28" s="74">
        <f t="shared" si="1"/>
        <v>0</v>
      </c>
      <c r="E28" s="74">
        <f t="shared" si="1"/>
        <v>0</v>
      </c>
      <c r="F28" s="74">
        <f t="shared" si="1"/>
        <v>0</v>
      </c>
      <c r="G28" s="74">
        <f t="shared" si="1"/>
        <v>0</v>
      </c>
      <c r="H28" s="75">
        <f>SUM(H5:H27)</f>
        <v>85287</v>
      </c>
      <c r="I28" s="75">
        <f t="shared" ref="I28:R28" si="2">SUM(I5:I27)</f>
        <v>42607</v>
      </c>
      <c r="J28" s="75">
        <f t="shared" si="2"/>
        <v>2397</v>
      </c>
      <c r="K28" s="75">
        <f t="shared" si="2"/>
        <v>5172</v>
      </c>
      <c r="L28" s="75">
        <f t="shared" si="2"/>
        <v>0</v>
      </c>
      <c r="M28" s="75">
        <f t="shared" si="2"/>
        <v>8431</v>
      </c>
      <c r="N28" s="75">
        <f t="shared" si="2"/>
        <v>0</v>
      </c>
      <c r="O28" s="75">
        <f t="shared" si="2"/>
        <v>0</v>
      </c>
      <c r="P28" s="75">
        <f t="shared" si="2"/>
        <v>0</v>
      </c>
      <c r="Q28" s="75">
        <f t="shared" si="2"/>
        <v>0</v>
      </c>
      <c r="R28" s="75">
        <f t="shared" si="2"/>
        <v>26680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  <row r="1617" ht="19.5" customHeight="1"/>
    <row r="1618" ht="19.5" customHeight="1"/>
    <row r="1619" ht="19.5" customHeight="1"/>
    <row r="1620" ht="19.5" customHeight="1"/>
    <row r="1621" ht="19.5" customHeight="1"/>
    <row r="1622" ht="19.5" customHeight="1"/>
    <row r="1623" ht="19.5" customHeight="1"/>
    <row r="1624" ht="19.5" customHeight="1"/>
    <row r="1625" ht="19.5" customHeight="1"/>
    <row r="1626" ht="19.5" customHeight="1"/>
    <row r="1627" ht="19.5" customHeight="1"/>
    <row r="1628" ht="19.5" customHeight="1"/>
    <row r="1629" ht="19.5" customHeight="1"/>
    <row r="1630" ht="19.5" customHeight="1"/>
    <row r="1631" ht="19.5" customHeight="1"/>
    <row r="1632" ht="19.5" customHeight="1"/>
    <row r="1633" ht="19.5" customHeight="1"/>
    <row r="1634" ht="19.5" customHeight="1"/>
    <row r="1635" ht="19.5" customHeight="1"/>
    <row r="1636" ht="19.5" customHeight="1"/>
    <row r="1637" ht="19.5" customHeight="1"/>
    <row r="1638" ht="19.5" customHeight="1"/>
    <row r="1639" ht="19.5" customHeight="1"/>
    <row r="1640" ht="19.5" customHeight="1"/>
    <row r="1641" ht="19.5" customHeight="1"/>
    <row r="1642" ht="19.5" customHeight="1"/>
    <row r="1643" ht="19.5" customHeight="1"/>
    <row r="1644" ht="19.5" customHeight="1"/>
    <row r="1645" ht="19.5" customHeight="1"/>
    <row r="1646" ht="19.5" customHeight="1"/>
    <row r="1647" ht="19.5" customHeight="1"/>
    <row r="1648" ht="19.5" customHeight="1"/>
    <row r="1649" ht="19.5" customHeight="1"/>
    <row r="1650" ht="19.5" customHeight="1"/>
    <row r="1651" ht="19.5" customHeight="1"/>
    <row r="1652" ht="19.5" customHeight="1"/>
    <row r="1653" ht="19.5" customHeight="1"/>
    <row r="1654" ht="19.5" customHeight="1"/>
    <row r="1655" ht="19.5" customHeight="1"/>
    <row r="1656" ht="19.5" customHeight="1"/>
    <row r="1657" ht="19.5" customHeight="1"/>
    <row r="1658" ht="19.5" customHeight="1"/>
    <row r="1659" ht="19.5" customHeight="1"/>
    <row r="1660" ht="19.5" customHeight="1"/>
    <row r="1661" ht="19.5" customHeight="1"/>
    <row r="1662" ht="19.5" customHeight="1"/>
    <row r="1663" ht="19.5" customHeight="1"/>
    <row r="1664" ht="19.5" customHeight="1"/>
    <row r="1665" ht="19.5" customHeight="1"/>
    <row r="1666" ht="19.5" customHeight="1"/>
    <row r="1667" ht="19.5" customHeight="1"/>
    <row r="1668" ht="19.5" customHeight="1"/>
    <row r="1669" ht="19.5" customHeight="1"/>
    <row r="1670" ht="19.5" customHeight="1"/>
    <row r="1671" ht="19.5" customHeight="1"/>
    <row r="1672" ht="19.5" customHeight="1"/>
    <row r="1673" ht="19.5" customHeight="1"/>
    <row r="1674" ht="19.5" customHeight="1"/>
    <row r="1675" ht="19.5" customHeight="1"/>
    <row r="1676" ht="19.5" customHeight="1"/>
    <row r="1677" ht="19.5" customHeight="1"/>
    <row r="1678" ht="19.5" customHeight="1"/>
    <row r="1679" ht="19.5" customHeight="1"/>
    <row r="1680" ht="19.5" customHeight="1"/>
    <row r="1681" ht="19.5" customHeight="1"/>
    <row r="1682" ht="19.5" customHeight="1"/>
    <row r="1683" ht="19.5" customHeight="1"/>
    <row r="1684" ht="19.5" customHeight="1"/>
    <row r="1685" ht="19.5" customHeight="1"/>
    <row r="1686" ht="19.5" customHeight="1"/>
    <row r="1687" ht="19.5" customHeight="1"/>
    <row r="1688" ht="19.5" customHeight="1"/>
    <row r="1689" ht="19.5" customHeight="1"/>
    <row r="1690" ht="19.5" customHeight="1"/>
    <row r="1691" ht="19.5" customHeight="1"/>
    <row r="1692" ht="19.5" customHeight="1"/>
    <row r="1693" ht="19.5" customHeight="1"/>
    <row r="1694" ht="19.5" customHeight="1"/>
    <row r="1695" ht="19.5" customHeight="1"/>
    <row r="1696" ht="19.5" customHeight="1"/>
    <row r="1697" ht="19.5" customHeight="1"/>
    <row r="1698" ht="19.5" customHeight="1"/>
    <row r="1699" ht="19.5" customHeight="1"/>
    <row r="1700" ht="19.5" customHeight="1"/>
    <row r="1701" ht="19.5" customHeight="1"/>
    <row r="1702" ht="19.5" customHeight="1"/>
    <row r="1703" ht="19.5" customHeight="1"/>
    <row r="1704" ht="19.5" customHeight="1"/>
    <row r="1705" ht="19.5" customHeight="1"/>
    <row r="1706" ht="19.5" customHeight="1"/>
    <row r="1707" ht="19.5" customHeight="1"/>
    <row r="1708" ht="19.5" customHeight="1"/>
    <row r="1709" ht="19.5" customHeight="1"/>
    <row r="1710" ht="19.5" customHeight="1"/>
    <row r="1711" ht="19.5" customHeight="1"/>
    <row r="1712" ht="19.5" customHeight="1"/>
    <row r="1713" ht="19.5" customHeight="1"/>
    <row r="1714" ht="19.5" customHeight="1"/>
    <row r="1715" ht="19.5" customHeight="1"/>
    <row r="1716" ht="19.5" customHeight="1"/>
    <row r="1717" ht="19.5" customHeight="1"/>
    <row r="1718" ht="19.5" customHeight="1"/>
    <row r="1719" ht="19.5" customHeight="1"/>
    <row r="1720" ht="19.5" customHeight="1"/>
    <row r="1721" ht="19.5" customHeight="1"/>
    <row r="1722" ht="19.5" customHeight="1"/>
    <row r="1723" ht="19.5" customHeight="1"/>
    <row r="1724" ht="19.5" customHeight="1"/>
    <row r="1725" ht="19.5" customHeight="1"/>
    <row r="1726" ht="19.5" customHeight="1"/>
    <row r="1727" ht="19.5" customHeight="1"/>
    <row r="1728" ht="19.5" customHeight="1"/>
    <row r="1729" ht="19.5" customHeight="1"/>
    <row r="1730" ht="19.5" customHeight="1"/>
    <row r="1731" ht="19.5" customHeight="1"/>
    <row r="1732" ht="19.5" customHeight="1"/>
    <row r="1733" ht="19.5" customHeight="1"/>
    <row r="1734" ht="19.5" customHeight="1"/>
    <row r="1735" ht="19.5" customHeight="1"/>
    <row r="1736" ht="19.5" customHeight="1"/>
    <row r="1737" ht="19.5" customHeight="1"/>
    <row r="1738" ht="19.5" customHeight="1"/>
    <row r="1739" ht="19.5" customHeight="1"/>
    <row r="1740" ht="19.5" customHeight="1"/>
    <row r="1741" ht="19.5" customHeight="1"/>
    <row r="1742" ht="19.5" customHeight="1"/>
    <row r="1743" ht="19.5" customHeight="1"/>
    <row r="1744" ht="19.5" customHeight="1"/>
    <row r="1745" ht="19.5" customHeight="1"/>
    <row r="1746" ht="19.5" customHeight="1"/>
    <row r="1747" ht="19.5" customHeight="1"/>
    <row r="1748" ht="19.5" customHeight="1"/>
    <row r="1749" ht="19.5" customHeight="1"/>
    <row r="1750" ht="19.5" customHeight="1"/>
    <row r="1751" ht="19.5" customHeight="1"/>
    <row r="1752" ht="19.5" customHeight="1"/>
    <row r="1753" ht="19.5" customHeight="1"/>
    <row r="1754" ht="19.5" customHeight="1"/>
    <row r="1755" ht="19.5" customHeight="1"/>
    <row r="1756" ht="19.5" customHeight="1"/>
    <row r="1757" ht="19.5" customHeight="1"/>
    <row r="1758" ht="19.5" customHeight="1"/>
    <row r="1759" ht="19.5" customHeight="1"/>
    <row r="1760" ht="19.5" customHeight="1"/>
    <row r="1761" ht="19.5" customHeight="1"/>
    <row r="1762" ht="19.5" customHeight="1"/>
    <row r="1763" ht="19.5" customHeight="1"/>
    <row r="1764" ht="19.5" customHeight="1"/>
    <row r="1765" ht="19.5" customHeight="1"/>
    <row r="1766" ht="19.5" customHeight="1"/>
    <row r="1767" ht="19.5" customHeight="1"/>
    <row r="1768" ht="19.5" customHeight="1"/>
    <row r="1769" ht="19.5" customHeight="1"/>
    <row r="1770" ht="19.5" customHeight="1"/>
    <row r="1771" ht="19.5" customHeight="1"/>
    <row r="1772" ht="19.5" customHeight="1"/>
    <row r="1773" ht="19.5" customHeight="1"/>
    <row r="1774" ht="19.5" customHeight="1"/>
    <row r="1775" ht="19.5" customHeight="1"/>
    <row r="1776" ht="19.5" customHeight="1"/>
    <row r="1777" ht="19.5" customHeight="1"/>
    <row r="1778" ht="19.5" customHeight="1"/>
    <row r="1779" ht="19.5" customHeight="1"/>
    <row r="1780" ht="19.5" customHeight="1"/>
    <row r="1781" ht="19.5" customHeight="1"/>
    <row r="1782" ht="19.5" customHeight="1"/>
    <row r="1783" ht="19.5" customHeight="1"/>
    <row r="1784" ht="19.5" customHeight="1"/>
    <row r="1785" ht="19.5" customHeight="1"/>
    <row r="1786" ht="19.5" customHeight="1"/>
    <row r="1787" ht="19.5" customHeight="1"/>
    <row r="1788" ht="19.5" customHeight="1"/>
    <row r="1789" ht="19.5" customHeight="1"/>
    <row r="1790" ht="19.5" customHeight="1"/>
    <row r="1791" ht="19.5" customHeight="1"/>
    <row r="1792" ht="19.5" customHeight="1"/>
    <row r="1793" ht="19.5" customHeight="1"/>
    <row r="1794" ht="19.5" customHeight="1"/>
    <row r="1795" ht="19.5" customHeight="1"/>
    <row r="1796" ht="19.5" customHeight="1"/>
    <row r="1797" ht="19.5" customHeight="1"/>
    <row r="1798" ht="19.5" customHeight="1"/>
    <row r="1799" ht="19.5" customHeight="1"/>
    <row r="1800" ht="19.5" customHeight="1"/>
    <row r="1801" ht="19.5" customHeight="1"/>
    <row r="1802" ht="19.5" customHeight="1"/>
    <row r="1803" ht="19.5" customHeight="1"/>
    <row r="1804" ht="19.5" customHeight="1"/>
    <row r="1805" ht="19.5" customHeight="1"/>
    <row r="1806" ht="19.5" customHeight="1"/>
    <row r="1807" ht="19.5" customHeight="1"/>
    <row r="1808" ht="19.5" customHeight="1"/>
    <row r="1809" ht="19.5" customHeight="1"/>
    <row r="1810" ht="19.5" customHeight="1"/>
    <row r="1811" ht="19.5" customHeight="1"/>
    <row r="1812" ht="19.5" customHeight="1"/>
    <row r="1813" ht="19.5" customHeight="1"/>
    <row r="1814" ht="19.5" customHeight="1"/>
    <row r="1815" ht="19.5" customHeight="1"/>
    <row r="1816" ht="19.5" customHeight="1"/>
    <row r="1817" ht="19.5" customHeight="1"/>
    <row r="1818" ht="19.5" customHeight="1"/>
    <row r="1819" ht="19.5" customHeight="1"/>
    <row r="1820" ht="19.5" customHeight="1"/>
    <row r="1821" ht="19.5" customHeight="1"/>
    <row r="1822" ht="19.5" customHeight="1"/>
    <row r="1823" ht="19.5" customHeight="1"/>
    <row r="1824" ht="19.5" customHeight="1"/>
    <row r="1825" ht="19.5" customHeight="1"/>
    <row r="1826" ht="19.5" customHeight="1"/>
    <row r="1827" ht="19.5" customHeight="1"/>
    <row r="1828" ht="19.5" customHeight="1"/>
    <row r="1829" ht="19.5" customHeight="1"/>
    <row r="1830" ht="19.5" customHeight="1"/>
    <row r="1831" ht="19.5" customHeight="1"/>
    <row r="1832" ht="19.5" customHeight="1"/>
    <row r="1833" ht="19.5" customHeight="1"/>
    <row r="1834" ht="19.5" customHeight="1"/>
    <row r="1835" ht="19.5" customHeight="1"/>
    <row r="1836" ht="19.5" customHeight="1"/>
    <row r="1837" ht="19.5" customHeight="1"/>
    <row r="1838" ht="19.5" customHeight="1"/>
    <row r="1839" ht="19.5" customHeight="1"/>
    <row r="1840" ht="19.5" customHeight="1"/>
    <row r="1841" ht="19.5" customHeight="1"/>
    <row r="1842" ht="19.5" customHeight="1"/>
    <row r="1843" ht="19.5" customHeight="1"/>
    <row r="1844" ht="19.5" customHeight="1"/>
    <row r="1845" ht="19.5" customHeight="1"/>
    <row r="1846" ht="19.5" customHeight="1"/>
    <row r="1847" ht="19.5" customHeight="1"/>
    <row r="1848" ht="19.5" customHeight="1"/>
    <row r="1849" ht="19.5" customHeight="1"/>
    <row r="1850" ht="19.5" customHeight="1"/>
    <row r="1851" ht="19.5" customHeight="1"/>
    <row r="1852" ht="19.5" customHeight="1"/>
    <row r="1853" ht="19.5" customHeight="1"/>
    <row r="1854" ht="19.5" customHeight="1"/>
    <row r="1855" ht="19.5" customHeight="1"/>
    <row r="1856" ht="19.5" customHeight="1"/>
    <row r="1857" ht="19.5" customHeight="1"/>
    <row r="1858" ht="19.5" customHeight="1"/>
    <row r="1859" ht="19.5" customHeight="1"/>
    <row r="1860" ht="19.5" customHeight="1"/>
    <row r="1861" ht="19.5" customHeight="1"/>
    <row r="1862" ht="19.5" customHeight="1"/>
    <row r="1863" ht="19.5" customHeight="1"/>
    <row r="1864" ht="19.5" customHeight="1"/>
    <row r="1865" ht="19.5" customHeight="1"/>
    <row r="1866" ht="19.5" customHeight="1"/>
    <row r="1867" ht="19.5" customHeight="1"/>
    <row r="1868" ht="19.5" customHeight="1"/>
    <row r="1869" ht="19.5" customHeight="1"/>
    <row r="1870" ht="19.5" customHeight="1"/>
    <row r="1871" ht="19.5" customHeight="1"/>
    <row r="1872" ht="19.5" customHeight="1"/>
    <row r="1873" ht="19.5" customHeight="1"/>
    <row r="1874" ht="19.5" customHeight="1"/>
    <row r="1875" ht="19.5" customHeight="1"/>
    <row r="1876" ht="19.5" customHeight="1"/>
    <row r="1877" ht="19.5" customHeight="1"/>
    <row r="1878" ht="19.5" customHeight="1"/>
    <row r="1879" ht="19.5" customHeight="1"/>
    <row r="1880" ht="19.5" customHeight="1"/>
    <row r="1881" ht="19.5" customHeight="1"/>
    <row r="1882" ht="19.5" customHeight="1"/>
    <row r="1883" ht="19.5" customHeight="1"/>
    <row r="1884" ht="19.5" customHeight="1"/>
    <row r="1885" ht="19.5" customHeight="1"/>
    <row r="1886" ht="19.5" customHeight="1"/>
    <row r="1887" ht="19.5" customHeight="1"/>
    <row r="1888" ht="19.5" customHeight="1"/>
    <row r="1889" ht="19.5" customHeight="1"/>
    <row r="1890" ht="19.5" customHeight="1"/>
    <row r="1891" ht="19.5" customHeight="1"/>
    <row r="1892" ht="19.5" customHeight="1"/>
    <row r="1893" ht="19.5" customHeight="1"/>
    <row r="1894" ht="19.5" customHeight="1"/>
    <row r="1895" ht="19.5" customHeight="1"/>
    <row r="1896" ht="19.5" customHeight="1"/>
    <row r="1897" ht="19.5" customHeight="1"/>
    <row r="1898" ht="19.5" customHeight="1"/>
    <row r="1899" ht="19.5" customHeight="1"/>
    <row r="1900" ht="19.5" customHeight="1"/>
    <row r="1901" ht="19.5" customHeight="1"/>
    <row r="1902" ht="19.5" customHeight="1"/>
    <row r="1903" ht="19.5" customHeight="1"/>
    <row r="1904" ht="19.5" customHeight="1"/>
    <row r="1905" ht="19.5" customHeight="1"/>
    <row r="1906" ht="19.5" customHeight="1"/>
    <row r="1907" ht="19.5" customHeight="1"/>
    <row r="1908" ht="19.5" customHeight="1"/>
    <row r="1909" ht="19.5" customHeight="1"/>
    <row r="1910" ht="19.5" customHeight="1"/>
    <row r="1911" ht="19.5" customHeight="1"/>
    <row r="1912" ht="19.5" customHeight="1"/>
    <row r="1913" ht="19.5" customHeight="1"/>
    <row r="1914" ht="19.5" customHeight="1"/>
    <row r="1915" ht="19.5" customHeight="1"/>
    <row r="1916" ht="19.5" customHeight="1"/>
    <row r="1917" ht="19.5" customHeight="1"/>
    <row r="1918" ht="19.5" customHeight="1"/>
    <row r="1919" ht="19.5" customHeight="1"/>
    <row r="1920" ht="19.5" customHeight="1"/>
    <row r="1921" ht="19.5" customHeight="1"/>
    <row r="1922" ht="19.5" customHeight="1"/>
    <row r="1923" ht="19.5" customHeight="1"/>
    <row r="1924" ht="19.5" customHeight="1"/>
    <row r="1925" ht="19.5" customHeight="1"/>
    <row r="1926" ht="19.5" customHeight="1"/>
    <row r="1927" ht="19.5" customHeight="1"/>
    <row r="1928" ht="19.5" customHeight="1"/>
    <row r="1929" ht="19.5" customHeight="1"/>
    <row r="1930" ht="19.5" customHeight="1"/>
    <row r="1931" ht="19.5" customHeight="1"/>
    <row r="1932" ht="19.5" customHeight="1"/>
    <row r="1933" ht="19.5" customHeight="1"/>
    <row r="1934" ht="19.5" customHeight="1"/>
    <row r="1935" ht="19.5" customHeight="1"/>
    <row r="1936" ht="19.5" customHeight="1"/>
    <row r="1937" ht="19.5" customHeight="1"/>
    <row r="1938" ht="19.5" customHeight="1"/>
    <row r="1939" ht="19.5" customHeight="1"/>
    <row r="1940" ht="19.5" customHeight="1"/>
    <row r="1941" ht="19.5" customHeight="1"/>
    <row r="1942" ht="19.5" customHeight="1"/>
    <row r="1943" ht="19.5" customHeight="1"/>
    <row r="1944" ht="19.5" customHeight="1"/>
    <row r="1945" ht="19.5" customHeight="1"/>
    <row r="1946" ht="19.5" customHeight="1"/>
    <row r="1947" ht="19.5" customHeight="1"/>
    <row r="1948" ht="19.5" customHeight="1"/>
    <row r="1949" ht="19.5" customHeight="1"/>
    <row r="1950" ht="19.5" customHeight="1"/>
    <row r="1951" ht="19.5" customHeight="1"/>
    <row r="1952" ht="19.5" customHeight="1"/>
    <row r="1953" ht="19.5" customHeight="1"/>
    <row r="1954" ht="19.5" customHeight="1"/>
    <row r="1955" ht="19.5" customHeight="1"/>
    <row r="1956" ht="19.5" customHeight="1"/>
    <row r="1957" ht="19.5" customHeight="1"/>
    <row r="1958" ht="19.5" customHeight="1"/>
    <row r="1959" ht="19.5" customHeight="1"/>
    <row r="1960" ht="19.5" customHeight="1"/>
    <row r="1961" ht="19.5" customHeight="1"/>
    <row r="1962" ht="19.5" customHeight="1"/>
    <row r="1963" ht="19.5" customHeight="1"/>
    <row r="1964" ht="19.5" customHeight="1"/>
    <row r="1965" ht="19.5" customHeight="1"/>
    <row r="1966" ht="19.5" customHeight="1"/>
    <row r="1967" ht="19.5" customHeight="1"/>
    <row r="1968" ht="19.5" customHeight="1"/>
    <row r="1969" ht="19.5" customHeight="1"/>
    <row r="1970" ht="19.5" customHeight="1"/>
    <row r="1971" ht="19.5" customHeight="1"/>
    <row r="1972" ht="19.5" customHeight="1"/>
    <row r="1973" ht="19.5" customHeight="1"/>
    <row r="1974" ht="19.5" customHeight="1"/>
    <row r="1975" ht="19.5" customHeight="1"/>
    <row r="1976" ht="19.5" customHeight="1"/>
    <row r="1977" ht="19.5" customHeight="1"/>
    <row r="1978" ht="19.5" customHeight="1"/>
    <row r="1979" ht="19.5" customHeight="1"/>
    <row r="1980" ht="19.5" customHeight="1"/>
    <row r="1981" ht="19.5" customHeight="1"/>
    <row r="1982" ht="19.5" customHeight="1"/>
    <row r="1983" ht="19.5" customHeight="1"/>
    <row r="1984" ht="19.5" customHeight="1"/>
    <row r="1985" ht="19.5" customHeight="1"/>
    <row r="1986" ht="19.5" customHeight="1"/>
    <row r="1987" ht="19.5" customHeight="1"/>
    <row r="1988" ht="19.5" customHeight="1"/>
    <row r="1989" ht="19.5" customHeight="1"/>
    <row r="1990" ht="19.5" customHeight="1"/>
    <row r="1991" ht="19.5" customHeight="1"/>
    <row r="1992" ht="19.5" customHeight="1"/>
    <row r="1993" ht="19.5" customHeight="1"/>
    <row r="1994" ht="19.5" customHeight="1"/>
    <row r="1995" ht="19.5" customHeight="1"/>
    <row r="1996" ht="19.5" customHeight="1"/>
    <row r="1997" ht="19.5" customHeight="1"/>
    <row r="1998" ht="19.5" customHeight="1"/>
    <row r="1999" ht="19.5" customHeight="1"/>
    <row r="2000" ht="19.5" customHeight="1"/>
    <row r="2001" ht="19.5" customHeight="1"/>
    <row r="2002" ht="19.5" customHeight="1"/>
    <row r="2003" ht="19.5" customHeight="1"/>
    <row r="2004" ht="19.5" customHeight="1"/>
    <row r="2005" ht="19.5" customHeight="1"/>
    <row r="2006" ht="19.5" customHeight="1"/>
    <row r="2007" ht="19.5" customHeight="1"/>
    <row r="2008" ht="19.5" customHeight="1"/>
    <row r="2009" ht="19.5" customHeight="1"/>
    <row r="2010" ht="19.5" customHeight="1"/>
    <row r="2011" ht="19.5" customHeight="1"/>
    <row r="2012" ht="19.5" customHeight="1"/>
    <row r="2013" ht="19.5" customHeight="1"/>
    <row r="2014" ht="19.5" customHeight="1"/>
    <row r="2015" ht="19.5" customHeight="1"/>
    <row r="2016" ht="19.5" customHeight="1"/>
    <row r="2017" ht="19.5" customHeight="1"/>
    <row r="2018" ht="19.5" customHeight="1"/>
    <row r="2019" ht="19.5" customHeight="1"/>
    <row r="2020" ht="19.5" customHeight="1"/>
    <row r="2021" ht="19.5" customHeight="1"/>
    <row r="2022" ht="19.5" customHeight="1"/>
    <row r="2023" ht="19.5" customHeight="1"/>
    <row r="2024" ht="19.5" customHeight="1"/>
    <row r="2025" ht="19.5" customHeight="1"/>
    <row r="2026" ht="19.5" customHeight="1"/>
    <row r="2027" ht="19.5" customHeight="1"/>
    <row r="2028" ht="19.5" customHeight="1"/>
    <row r="2029" ht="19.5" customHeight="1"/>
    <row r="2030" ht="19.5" customHeight="1"/>
    <row r="2031" ht="19.5" customHeight="1"/>
    <row r="2032" ht="19.5" customHeight="1"/>
    <row r="2033" ht="19.5" customHeight="1"/>
    <row r="2034" ht="19.5" customHeight="1"/>
    <row r="2035" ht="19.5" customHeight="1"/>
    <row r="2036" ht="19.5" customHeight="1"/>
    <row r="2037" ht="19.5" customHeight="1"/>
    <row r="2038" ht="19.5" customHeight="1"/>
    <row r="2039" ht="19.5" customHeight="1"/>
    <row r="2040" ht="19.5" customHeight="1"/>
    <row r="2041" ht="19.5" customHeight="1"/>
    <row r="2042" ht="19.5" customHeight="1"/>
    <row r="2043" ht="19.5" customHeight="1"/>
    <row r="2044" ht="19.5" customHeight="1"/>
    <row r="2045" ht="19.5" customHeight="1"/>
    <row r="2046" ht="19.5" customHeight="1"/>
    <row r="2047" ht="19.5" customHeight="1"/>
    <row r="2048" ht="19.5" customHeight="1"/>
    <row r="2049" ht="19.5" customHeight="1"/>
    <row r="2050" ht="19.5" customHeight="1"/>
    <row r="2051" ht="19.5" customHeight="1"/>
    <row r="2052" ht="19.5" customHeight="1"/>
    <row r="2053" ht="19.5" customHeight="1"/>
    <row r="2054" ht="19.5" customHeight="1"/>
    <row r="2055" ht="19.5" customHeight="1"/>
    <row r="2056" ht="19.5" customHeight="1"/>
    <row r="2057" ht="19.5" customHeight="1"/>
    <row r="2058" ht="19.5" customHeight="1"/>
    <row r="2059" ht="19.5" customHeight="1"/>
    <row r="2060" ht="19.5" customHeight="1"/>
    <row r="2061" ht="19.5" customHeight="1"/>
    <row r="2062" ht="19.5" customHeight="1"/>
    <row r="2063" ht="19.5" customHeight="1"/>
    <row r="2064" ht="19.5" customHeight="1"/>
    <row r="2065" ht="19.5" customHeight="1"/>
    <row r="2066" ht="19.5" customHeight="1"/>
    <row r="2067" ht="19.5" customHeight="1"/>
    <row r="2068" ht="19.5" customHeight="1"/>
    <row r="2069" ht="19.5" customHeight="1"/>
    <row r="2070" ht="19.5" customHeight="1"/>
    <row r="2071" ht="19.5" customHeight="1"/>
    <row r="2072" ht="19.5" customHeight="1"/>
    <row r="2073" ht="19.5" customHeight="1"/>
    <row r="2074" ht="19.5" customHeight="1"/>
    <row r="2075" ht="19.5" customHeight="1"/>
    <row r="2076" ht="19.5" customHeight="1"/>
    <row r="2077" ht="19.5" customHeight="1"/>
    <row r="2078" ht="19.5" customHeight="1"/>
    <row r="2079" ht="19.5" customHeight="1"/>
    <row r="2080" ht="19.5" customHeight="1"/>
    <row r="2081" ht="19.5" customHeight="1"/>
    <row r="2082" ht="19.5" customHeight="1"/>
    <row r="2083" ht="19.5" customHeight="1"/>
    <row r="2084" ht="19.5" customHeight="1"/>
    <row r="2085" ht="19.5" customHeight="1"/>
    <row r="2086" ht="19.5" customHeight="1"/>
    <row r="2087" ht="19.5" customHeight="1"/>
    <row r="2088" ht="19.5" customHeight="1"/>
    <row r="2089" ht="19.5" customHeight="1"/>
    <row r="2090" ht="19.5" customHeight="1"/>
    <row r="2091" ht="19.5" customHeight="1"/>
    <row r="2092" ht="19.5" customHeight="1"/>
    <row r="2093" ht="19.5" customHeight="1"/>
    <row r="2094" ht="19.5" customHeight="1"/>
    <row r="2095" ht="19.5" customHeight="1"/>
    <row r="2096" ht="19.5" customHeight="1"/>
    <row r="2097" ht="19.5" customHeight="1"/>
    <row r="2098" ht="19.5" customHeight="1"/>
    <row r="2099" ht="19.5" customHeight="1"/>
    <row r="2100" ht="19.5" customHeight="1"/>
    <row r="2101" ht="19.5" customHeight="1"/>
    <row r="2102" ht="19.5" customHeight="1"/>
    <row r="2103" ht="19.5" customHeight="1"/>
    <row r="2104" ht="19.5" customHeight="1"/>
    <row r="2105" ht="19.5" customHeight="1"/>
    <row r="2106" ht="19.5" customHeight="1"/>
    <row r="2107" ht="19.5" customHeight="1"/>
    <row r="2108" ht="19.5" customHeight="1"/>
    <row r="2109" ht="19.5" customHeight="1"/>
    <row r="2110" ht="19.5" customHeight="1"/>
    <row r="2111" ht="19.5" customHeight="1"/>
    <row r="2112" ht="19.5" customHeight="1"/>
    <row r="2113" ht="19.5" customHeight="1"/>
    <row r="2114" ht="19.5" customHeight="1"/>
    <row r="2115" ht="19.5" customHeight="1"/>
    <row r="2116" ht="19.5" customHeight="1"/>
    <row r="2117" ht="19.5" customHeight="1"/>
    <row r="2118" ht="19.5" customHeight="1"/>
    <row r="2119" ht="19.5" customHeight="1"/>
    <row r="2120" ht="19.5" customHeight="1"/>
    <row r="2121" ht="19.5" customHeight="1"/>
    <row r="2122" ht="19.5" customHeight="1"/>
    <row r="2123" ht="19.5" customHeight="1"/>
    <row r="2124" ht="19.5" customHeight="1"/>
    <row r="2125" ht="19.5" customHeight="1"/>
    <row r="2126" ht="19.5" customHeight="1"/>
    <row r="2127" ht="19.5" customHeight="1"/>
    <row r="2128" ht="19.5" customHeight="1"/>
    <row r="2129" ht="19.5" customHeight="1"/>
    <row r="2130" ht="19.5" customHeight="1"/>
    <row r="2131" ht="19.5" customHeight="1"/>
    <row r="2132" ht="19.5" customHeight="1"/>
    <row r="2133" ht="19.5" customHeight="1"/>
    <row r="2134" ht="19.5" customHeight="1"/>
    <row r="2135" ht="19.5" customHeight="1"/>
    <row r="2136" ht="19.5" customHeight="1"/>
    <row r="2137" ht="19.5" customHeight="1"/>
    <row r="2138" ht="19.5" customHeight="1"/>
    <row r="2139" ht="19.5" customHeight="1"/>
    <row r="2140" ht="19.5" customHeight="1"/>
    <row r="2141" ht="19.5" customHeight="1"/>
    <row r="2142" ht="19.5" customHeight="1"/>
    <row r="2143" ht="19.5" customHeight="1"/>
    <row r="2144" ht="19.5" customHeight="1"/>
    <row r="2145" ht="19.5" customHeight="1"/>
    <row r="2146" ht="19.5" customHeight="1"/>
    <row r="2147" ht="19.5" customHeight="1"/>
    <row r="2148" ht="19.5" customHeight="1"/>
    <row r="2149" ht="19.5" customHeight="1"/>
    <row r="2150" ht="19.5" customHeight="1"/>
    <row r="2151" ht="19.5" customHeight="1"/>
    <row r="2152" ht="19.5" customHeight="1"/>
    <row r="2153" ht="19.5" customHeight="1"/>
    <row r="2154" ht="19.5" customHeight="1"/>
    <row r="2155" ht="19.5" customHeight="1"/>
    <row r="2156" ht="19.5" customHeight="1"/>
    <row r="2157" ht="19.5" customHeight="1"/>
    <row r="2158" ht="19.5" customHeight="1"/>
    <row r="2159" ht="19.5" customHeight="1"/>
    <row r="2160" ht="19.5" customHeight="1"/>
    <row r="2161" ht="19.5" customHeight="1"/>
    <row r="2162" ht="19.5" customHeight="1"/>
    <row r="2163" ht="19.5" customHeight="1"/>
    <row r="2164" ht="19.5" customHeight="1"/>
    <row r="2165" ht="19.5" customHeight="1"/>
    <row r="2166" ht="19.5" customHeight="1"/>
    <row r="2167" ht="19.5" customHeight="1"/>
    <row r="2168" ht="19.5" customHeight="1"/>
    <row r="2169" ht="19.5" customHeight="1"/>
    <row r="2170" ht="19.5" customHeight="1"/>
    <row r="2171" ht="19.5" customHeight="1"/>
    <row r="2172" ht="19.5" customHeight="1"/>
    <row r="2173" ht="19.5" customHeight="1"/>
    <row r="2174" ht="19.5" customHeight="1"/>
    <row r="2175" ht="19.5" customHeight="1"/>
    <row r="2176" ht="19.5" customHeight="1"/>
    <row r="2177" ht="19.5" customHeight="1"/>
    <row r="2178" ht="19.5" customHeight="1"/>
    <row r="2179" ht="19.5" customHeight="1"/>
    <row r="2180" ht="19.5" customHeight="1"/>
    <row r="2181" ht="19.5" customHeight="1"/>
    <row r="2182" ht="19.5" customHeight="1"/>
    <row r="2183" ht="19.5" customHeight="1"/>
    <row r="2184" ht="19.5" customHeight="1"/>
    <row r="2185" ht="19.5" customHeight="1"/>
    <row r="2186" ht="19.5" customHeight="1"/>
    <row r="2187" ht="19.5" customHeight="1"/>
    <row r="2188" ht="19.5" customHeight="1"/>
    <row r="2189" ht="19.5" customHeight="1"/>
    <row r="2190" ht="19.5" customHeight="1"/>
    <row r="2191" ht="19.5" customHeight="1"/>
    <row r="2192" ht="19.5" customHeight="1"/>
    <row r="2193" ht="19.5" customHeight="1"/>
    <row r="2194" ht="19.5" customHeight="1"/>
    <row r="2195" ht="19.5" customHeight="1"/>
    <row r="2196" ht="19.5" customHeight="1"/>
    <row r="2197" ht="19.5" customHeight="1"/>
    <row r="2198" ht="19.5" customHeight="1"/>
    <row r="2199" ht="19.5" customHeight="1"/>
    <row r="2200" ht="19.5" customHeight="1"/>
    <row r="2201" ht="19.5" customHeight="1"/>
    <row r="2202" ht="19.5" customHeight="1"/>
    <row r="2203" ht="19.5" customHeight="1"/>
    <row r="2204" ht="19.5" customHeight="1"/>
    <row r="2205" ht="19.5" customHeight="1"/>
    <row r="2206" ht="19.5" customHeight="1"/>
    <row r="2207" ht="19.5" customHeight="1"/>
    <row r="2208" ht="19.5" customHeight="1"/>
    <row r="2209" ht="19.5" customHeight="1"/>
    <row r="2210" ht="19.5" customHeight="1"/>
    <row r="2211" ht="19.5" customHeight="1"/>
    <row r="2212" ht="19.5" customHeight="1"/>
    <row r="2213" ht="19.5" customHeight="1"/>
    <row r="2214" ht="19.5" customHeight="1"/>
    <row r="2215" ht="19.5" customHeight="1"/>
    <row r="2216" ht="19.5" customHeight="1"/>
    <row r="2217" ht="19.5" customHeight="1"/>
    <row r="2218" ht="19.5" customHeight="1"/>
    <row r="2219" ht="19.5" customHeight="1"/>
    <row r="2220" ht="19.5" customHeight="1"/>
    <row r="2221" ht="19.5" customHeight="1"/>
    <row r="2222" ht="19.5" customHeight="1"/>
    <row r="2223" ht="19.5" customHeight="1"/>
    <row r="2224" ht="19.5" customHeight="1"/>
    <row r="2225" ht="19.5" customHeight="1"/>
    <row r="2226" ht="19.5" customHeight="1"/>
    <row r="2227" ht="19.5" customHeight="1"/>
    <row r="2228" ht="19.5" customHeight="1"/>
    <row r="2229" ht="19.5" customHeight="1"/>
    <row r="2230" ht="19.5" customHeight="1"/>
    <row r="2231" ht="19.5" customHeight="1"/>
    <row r="2232" ht="19.5" customHeight="1"/>
    <row r="2233" ht="19.5" customHeight="1"/>
    <row r="2234" ht="19.5" customHeight="1"/>
    <row r="2235" ht="19.5" customHeight="1"/>
    <row r="2236" ht="19.5" customHeight="1"/>
    <row r="2237" ht="19.5" customHeight="1"/>
    <row r="2238" ht="19.5" customHeight="1"/>
    <row r="2239" ht="19.5" customHeight="1"/>
    <row r="2240" ht="19.5" customHeight="1"/>
    <row r="2241" ht="19.5" customHeight="1"/>
    <row r="2242" ht="19.5" customHeight="1"/>
    <row r="2243" ht="19.5" customHeight="1"/>
    <row r="2244" ht="19.5" customHeight="1"/>
    <row r="2245" ht="19.5" customHeight="1"/>
    <row r="2246" ht="19.5" customHeight="1"/>
    <row r="2247" ht="19.5" customHeight="1"/>
    <row r="2248" ht="19.5" customHeight="1"/>
    <row r="2249" ht="19.5" customHeight="1"/>
    <row r="2250" ht="19.5" customHeight="1"/>
    <row r="2251" ht="19.5" customHeight="1"/>
    <row r="2252" ht="19.5" customHeight="1"/>
    <row r="2253" ht="19.5" customHeight="1"/>
    <row r="2254" ht="19.5" customHeight="1"/>
    <row r="2255" ht="19.5" customHeight="1"/>
    <row r="2256" ht="19.5" customHeight="1"/>
    <row r="2257" ht="19.5" customHeight="1"/>
    <row r="2258" ht="19.5" customHeight="1"/>
    <row r="2259" ht="19.5" customHeight="1"/>
    <row r="2260" ht="19.5" customHeight="1"/>
    <row r="2261" ht="19.5" customHeight="1"/>
    <row r="2262" ht="19.5" customHeight="1"/>
    <row r="2263" ht="19.5" customHeight="1"/>
    <row r="2264" ht="19.5" customHeight="1"/>
    <row r="2265" ht="19.5" customHeight="1"/>
    <row r="2266" ht="19.5" customHeight="1"/>
    <row r="2267" ht="19.5" customHeight="1"/>
    <row r="2268" ht="19.5" customHeight="1"/>
    <row r="2269" ht="19.5" customHeight="1"/>
    <row r="2270" ht="19.5" customHeight="1"/>
    <row r="2271" ht="19.5" customHeight="1"/>
    <row r="2272" ht="19.5" customHeight="1"/>
    <row r="2273" ht="19.5" customHeight="1"/>
    <row r="2274" ht="19.5" customHeight="1"/>
    <row r="2275" ht="19.5" customHeight="1"/>
    <row r="2276" ht="19.5" customHeight="1"/>
    <row r="2277" ht="19.5" customHeight="1"/>
    <row r="2278" ht="19.5" customHeight="1"/>
    <row r="2279" ht="19.5" customHeight="1"/>
    <row r="2280" ht="19.5" customHeight="1"/>
    <row r="2281" ht="19.5" customHeight="1"/>
    <row r="2282" ht="19.5" customHeight="1"/>
    <row r="2283" ht="19.5" customHeight="1"/>
    <row r="2284" ht="19.5" customHeight="1"/>
    <row r="2285" ht="19.5" customHeight="1"/>
    <row r="2286" ht="19.5" customHeight="1"/>
    <row r="2287" ht="19.5" customHeight="1"/>
    <row r="2288" ht="19.5" customHeight="1"/>
    <row r="2289" ht="19.5" customHeight="1"/>
    <row r="2290" ht="19.5" customHeight="1"/>
    <row r="2291" ht="19.5" customHeight="1"/>
    <row r="2292" ht="19.5" customHeight="1"/>
    <row r="2293" ht="19.5" customHeight="1"/>
    <row r="2294" ht="19.5" customHeight="1"/>
    <row r="2295" ht="19.5" customHeight="1"/>
    <row r="2296" ht="19.5" customHeight="1"/>
    <row r="2297" ht="19.5" customHeight="1"/>
    <row r="2298" ht="19.5" customHeight="1"/>
    <row r="2299" ht="19.5" customHeight="1"/>
    <row r="2300" ht="19.5" customHeight="1"/>
    <row r="2301" ht="19.5" customHeight="1"/>
    <row r="2302" ht="19.5" customHeight="1"/>
    <row r="2303" ht="19.5" customHeight="1"/>
    <row r="2304" ht="19.5" customHeight="1"/>
    <row r="2305" ht="19.5" customHeight="1"/>
    <row r="2306" ht="19.5" customHeight="1"/>
    <row r="2307" ht="19.5" customHeight="1"/>
    <row r="2308" ht="19.5" customHeight="1"/>
    <row r="2309" ht="19.5" customHeight="1"/>
    <row r="2310" ht="19.5" customHeight="1"/>
    <row r="2311" ht="19.5" customHeight="1"/>
    <row r="2312" ht="19.5" customHeight="1"/>
    <row r="2313" ht="19.5" customHeight="1"/>
    <row r="2314" ht="19.5" customHeight="1"/>
    <row r="2315" ht="19.5" customHeight="1"/>
    <row r="2316" ht="19.5" customHeight="1"/>
    <row r="2317" ht="19.5" customHeight="1"/>
    <row r="2318" ht="19.5" customHeight="1"/>
    <row r="2319" ht="19.5" customHeight="1"/>
    <row r="2320" ht="19.5" customHeight="1"/>
    <row r="2321" ht="19.5" customHeight="1"/>
    <row r="2322" ht="19.5" customHeight="1"/>
    <row r="2323" ht="19.5" customHeight="1"/>
    <row r="2324" ht="19.5" customHeight="1"/>
    <row r="2325" ht="19.5" customHeight="1"/>
    <row r="2326" ht="19.5" customHeight="1"/>
    <row r="2327" ht="19.5" customHeight="1"/>
    <row r="2328" ht="19.5" customHeight="1"/>
    <row r="2329" ht="19.5" customHeight="1"/>
    <row r="2330" ht="19.5" customHeight="1"/>
    <row r="2331" ht="19.5" customHeight="1"/>
    <row r="2332" ht="19.5" customHeight="1"/>
    <row r="2333" ht="19.5" customHeight="1"/>
    <row r="2334" ht="19.5" customHeight="1"/>
    <row r="2335" ht="19.5" customHeight="1"/>
    <row r="2336" ht="19.5" customHeight="1"/>
    <row r="2337" ht="19.5" customHeight="1"/>
    <row r="2338" ht="19.5" customHeight="1"/>
    <row r="2339" ht="19.5" customHeight="1"/>
    <row r="2340" ht="19.5" customHeight="1"/>
    <row r="2341" ht="19.5" customHeight="1"/>
    <row r="2342" ht="19.5" customHeight="1"/>
    <row r="2343" ht="19.5" customHeight="1"/>
    <row r="2344" ht="19.5" customHeight="1"/>
    <row r="2345" ht="19.5" customHeight="1"/>
    <row r="2346" ht="19.5" customHeight="1"/>
    <row r="2347" ht="19.5" customHeight="1"/>
    <row r="2348" ht="19.5" customHeight="1"/>
    <row r="2349" ht="19.5" customHeight="1"/>
    <row r="2350" ht="19.5" customHeight="1"/>
    <row r="2351" ht="19.5" customHeight="1"/>
    <row r="2352" ht="19.5" customHeight="1"/>
    <row r="2353" ht="19.5" customHeight="1"/>
    <row r="2354" ht="19.5" customHeight="1"/>
    <row r="2355" ht="19.5" customHeight="1"/>
    <row r="2356" ht="19.5" customHeight="1"/>
    <row r="2357" ht="19.5" customHeight="1"/>
    <row r="2358" ht="19.5" customHeight="1"/>
    <row r="2359" ht="19.5" customHeight="1"/>
    <row r="2360" ht="19.5" customHeight="1"/>
    <row r="2361" ht="19.5" customHeight="1"/>
    <row r="2362" ht="19.5" customHeight="1"/>
    <row r="2363" ht="19.5" customHeight="1"/>
    <row r="2364" ht="19.5" customHeight="1"/>
    <row r="2365" ht="19.5" customHeight="1"/>
    <row r="2366" ht="19.5" customHeight="1"/>
    <row r="2367" ht="19.5" customHeight="1"/>
    <row r="2368" ht="19.5" customHeight="1"/>
    <row r="2369" ht="19.5" customHeight="1"/>
    <row r="2370" ht="19.5" customHeight="1"/>
    <row r="2371" ht="19.5" customHeight="1"/>
    <row r="2372" ht="19.5" customHeight="1"/>
    <row r="2373" ht="19.5" customHeight="1"/>
    <row r="2374" ht="19.5" customHeight="1"/>
    <row r="2375" ht="19.5" customHeight="1"/>
    <row r="2376" ht="19.5" customHeight="1"/>
    <row r="2377" ht="19.5" customHeight="1"/>
    <row r="2378" ht="19.5" customHeight="1"/>
    <row r="2379" ht="19.5" customHeight="1"/>
    <row r="2380" ht="19.5" customHeight="1"/>
    <row r="2381" ht="19.5" customHeight="1"/>
    <row r="2382" ht="19.5" customHeight="1"/>
    <row r="2383" ht="19.5" customHeight="1"/>
    <row r="2384" ht="19.5" customHeight="1"/>
    <row r="2385" ht="19.5" customHeight="1"/>
    <row r="2386" ht="19.5" customHeight="1"/>
    <row r="2387" ht="19.5" customHeight="1"/>
    <row r="2388" ht="19.5" customHeight="1"/>
    <row r="2389" ht="19.5" customHeight="1"/>
    <row r="2390" ht="19.5" customHeight="1"/>
    <row r="2391" ht="19.5" customHeight="1"/>
    <row r="2392" ht="19.5" customHeight="1"/>
    <row r="2393" ht="19.5" customHeight="1"/>
    <row r="2394" ht="19.5" customHeight="1"/>
    <row r="2395" ht="19.5" customHeight="1"/>
    <row r="2396" ht="19.5" customHeight="1"/>
    <row r="2397" ht="19.5" customHeight="1"/>
    <row r="2398" ht="19.5" customHeight="1"/>
    <row r="2399" ht="19.5" customHeight="1"/>
    <row r="2400" ht="19.5" customHeight="1"/>
    <row r="2401" ht="19.5" customHeight="1"/>
    <row r="2402" ht="19.5" customHeight="1"/>
    <row r="2403" ht="19.5" customHeight="1"/>
    <row r="2404" ht="19.5" customHeight="1"/>
    <row r="2405" ht="19.5" customHeight="1"/>
    <row r="2406" ht="19.5" customHeight="1"/>
    <row r="2407" ht="19.5" customHeight="1"/>
    <row r="2408" ht="19.5" customHeight="1"/>
    <row r="2409" ht="19.5" customHeight="1"/>
    <row r="2410" ht="19.5" customHeight="1"/>
    <row r="2411" ht="19.5" customHeight="1"/>
    <row r="2412" ht="19.5" customHeight="1"/>
    <row r="2413" ht="19.5" customHeight="1"/>
    <row r="2414" ht="19.5" customHeight="1"/>
    <row r="2415" ht="19.5" customHeight="1"/>
    <row r="2416" ht="19.5" customHeight="1"/>
    <row r="2417" ht="19.5" customHeight="1"/>
    <row r="2418" ht="19.5" customHeight="1"/>
    <row r="2419" ht="19.5" customHeight="1"/>
    <row r="2420" ht="19.5" customHeight="1"/>
    <row r="2421" ht="19.5" customHeight="1"/>
    <row r="2422" ht="19.5" customHeight="1"/>
    <row r="2423" ht="19.5" customHeight="1"/>
    <row r="2424" ht="19.5" customHeight="1"/>
    <row r="2425" ht="19.5" customHeight="1"/>
    <row r="2426" ht="19.5" customHeight="1"/>
    <row r="2427" ht="19.5" customHeight="1"/>
    <row r="2428" ht="19.5" customHeight="1"/>
    <row r="2429" ht="19.5" customHeight="1"/>
    <row r="2430" ht="19.5" customHeight="1"/>
    <row r="2431" ht="19.5" customHeight="1"/>
    <row r="2432" ht="19.5" customHeight="1"/>
    <row r="2433" ht="19.5" customHeight="1"/>
    <row r="2434" ht="19.5" customHeight="1"/>
    <row r="2435" ht="19.5" customHeight="1"/>
    <row r="2436" ht="19.5" customHeight="1"/>
    <row r="2437" ht="19.5" customHeight="1"/>
    <row r="2438" ht="19.5" customHeight="1"/>
    <row r="2439" ht="19.5" customHeight="1"/>
    <row r="2440" ht="19.5" customHeight="1"/>
    <row r="2441" ht="19.5" customHeight="1"/>
    <row r="2442" ht="19.5" customHeight="1"/>
    <row r="2443" ht="19.5" customHeight="1"/>
    <row r="2444" ht="19.5" customHeight="1"/>
    <row r="2445" ht="19.5" customHeight="1"/>
    <row r="2446" ht="19.5" customHeight="1"/>
    <row r="2447" ht="19.5" customHeight="1"/>
    <row r="2448" ht="19.5" customHeight="1"/>
    <row r="2449" ht="19.5" customHeight="1"/>
    <row r="2450" ht="19.5" customHeight="1"/>
    <row r="2451" ht="19.5" customHeight="1"/>
    <row r="2452" ht="19.5" customHeight="1"/>
    <row r="2453" ht="19.5" customHeight="1"/>
    <row r="2454" ht="19.5" customHeight="1"/>
    <row r="2455" ht="19.5" customHeight="1"/>
    <row r="2456" ht="19.5" customHeight="1"/>
    <row r="2457" ht="19.5" customHeight="1"/>
    <row r="2458" ht="19.5" customHeight="1"/>
    <row r="2459" ht="19.5" customHeight="1"/>
    <row r="2460" ht="19.5" customHeight="1"/>
    <row r="2461" ht="19.5" customHeight="1"/>
    <row r="2462" ht="19.5" customHeight="1"/>
    <row r="2463" ht="19.5" customHeight="1"/>
    <row r="2464" ht="19.5" customHeight="1"/>
    <row r="2465" ht="19.5" customHeight="1"/>
    <row r="2466" ht="19.5" customHeight="1"/>
    <row r="2467" ht="19.5" customHeight="1"/>
    <row r="2468" ht="19.5" customHeight="1"/>
    <row r="2469" ht="19.5" customHeight="1"/>
    <row r="2470" ht="19.5" customHeight="1"/>
    <row r="2471" ht="19.5" customHeight="1"/>
    <row r="2472" ht="19.5" customHeight="1"/>
    <row r="2473" ht="19.5" customHeight="1"/>
    <row r="2474" ht="19.5" customHeight="1"/>
    <row r="2475" ht="19.5" customHeight="1"/>
    <row r="2476" ht="19.5" customHeight="1"/>
    <row r="2477" ht="19.5" customHeight="1"/>
    <row r="2478" ht="19.5" customHeight="1"/>
    <row r="2479" ht="19.5" customHeight="1"/>
    <row r="2480" ht="19.5" customHeight="1"/>
    <row r="2481" ht="19.5" customHeight="1"/>
    <row r="2482" ht="19.5" customHeight="1"/>
    <row r="2483" ht="19.5" customHeight="1"/>
    <row r="2484" ht="19.5" customHeight="1"/>
    <row r="2485" ht="19.5" customHeight="1"/>
    <row r="2486" ht="19.5" customHeight="1"/>
    <row r="2487" ht="19.5" customHeight="1"/>
    <row r="2488" ht="19.5" customHeight="1"/>
    <row r="2489" ht="19.5" customHeight="1"/>
    <row r="2490" ht="19.5" customHeight="1"/>
    <row r="2491" ht="19.5" customHeight="1"/>
    <row r="2492" ht="19.5" customHeight="1"/>
    <row r="2493" ht="19.5" customHeight="1"/>
    <row r="2494" ht="19.5" customHeight="1"/>
    <row r="2495" ht="19.5" customHeight="1"/>
    <row r="2496" ht="19.5" customHeight="1"/>
    <row r="2497" ht="19.5" customHeight="1"/>
    <row r="2498" ht="19.5" customHeight="1"/>
    <row r="2499" ht="19.5" customHeight="1"/>
    <row r="2500" ht="19.5" customHeight="1"/>
    <row r="2501" ht="19.5" customHeight="1"/>
    <row r="2502" ht="19.5" customHeight="1"/>
    <row r="2503" ht="19.5" customHeight="1"/>
    <row r="2504" ht="19.5" customHeight="1"/>
    <row r="2505" ht="19.5" customHeight="1"/>
    <row r="2506" ht="19.5" customHeight="1"/>
    <row r="2507" ht="19.5" customHeight="1"/>
    <row r="2508" ht="19.5" customHeight="1"/>
    <row r="2509" ht="19.5" customHeight="1"/>
    <row r="2510" ht="19.5" customHeight="1"/>
    <row r="2511" ht="19.5" customHeight="1"/>
    <row r="2512" ht="19.5" customHeight="1"/>
    <row r="2513" ht="19.5" customHeight="1"/>
    <row r="2514" ht="19.5" customHeight="1"/>
    <row r="2515" ht="19.5" customHeight="1"/>
    <row r="2516" ht="19.5" customHeight="1"/>
    <row r="2517" ht="19.5" customHeight="1"/>
    <row r="2518" ht="19.5" customHeight="1"/>
    <row r="2519" ht="19.5" customHeight="1"/>
    <row r="2520" ht="19.5" customHeight="1"/>
    <row r="2521" ht="19.5" customHeight="1"/>
    <row r="2522" ht="19.5" customHeight="1"/>
    <row r="2523" ht="19.5" customHeight="1"/>
    <row r="2524" ht="19.5" customHeight="1"/>
    <row r="2525" ht="19.5" customHeight="1"/>
    <row r="2526" ht="19.5" customHeight="1"/>
    <row r="2527" ht="19.5" customHeight="1"/>
    <row r="2528" ht="19.5" customHeight="1"/>
    <row r="2529" ht="19.5" customHeight="1"/>
    <row r="2530" ht="19.5" customHeight="1"/>
    <row r="2531" ht="19.5" customHeight="1"/>
    <row r="2532" ht="19.5" customHeight="1"/>
    <row r="2533" ht="19.5" customHeight="1"/>
    <row r="2534" ht="19.5" customHeight="1"/>
    <row r="2535" ht="19.5" customHeight="1"/>
    <row r="2536" ht="19.5" customHeight="1"/>
    <row r="2537" ht="19.5" customHeight="1"/>
    <row r="2538" ht="19.5" customHeight="1"/>
    <row r="2539" ht="19.5" customHeight="1"/>
    <row r="2540" ht="19.5" customHeight="1"/>
    <row r="2541" ht="19.5" customHeight="1"/>
    <row r="2542" ht="19.5" customHeight="1"/>
    <row r="2543" ht="19.5" customHeight="1"/>
    <row r="2544" ht="19.5" customHeight="1"/>
    <row r="2545" ht="19.5" customHeight="1"/>
    <row r="2546" ht="19.5" customHeight="1"/>
    <row r="2547" ht="19.5" customHeight="1"/>
    <row r="2548" ht="19.5" customHeight="1"/>
    <row r="2549" ht="19.5" customHeight="1"/>
    <row r="2550" ht="19.5" customHeight="1"/>
    <row r="2551" ht="19.5" customHeight="1"/>
    <row r="2552" ht="19.5" customHeight="1"/>
    <row r="2553" ht="19.5" customHeight="1"/>
    <row r="2554" ht="19.5" customHeight="1"/>
    <row r="2555" ht="19.5" customHeight="1"/>
    <row r="2556" ht="19.5" customHeight="1"/>
    <row r="2557" ht="19.5" customHeight="1"/>
    <row r="2558" ht="19.5" customHeight="1"/>
    <row r="2559" ht="19.5" customHeight="1"/>
    <row r="2560" ht="19.5" customHeight="1"/>
    <row r="2561" ht="19.5" customHeight="1"/>
    <row r="2562" ht="19.5" customHeight="1"/>
    <row r="2563" ht="19.5" customHeight="1"/>
    <row r="2564" ht="19.5" customHeight="1"/>
    <row r="2565" ht="19.5" customHeight="1"/>
    <row r="2566" ht="19.5" customHeight="1"/>
    <row r="2567" ht="19.5" customHeight="1"/>
    <row r="2568" ht="19.5" customHeight="1"/>
    <row r="2569" ht="19.5" customHeight="1"/>
    <row r="2570" ht="19.5" customHeight="1"/>
    <row r="2571" ht="19.5" customHeight="1"/>
    <row r="2572" ht="19.5" customHeight="1"/>
    <row r="2573" ht="19.5" customHeight="1"/>
    <row r="2574" ht="19.5" customHeight="1"/>
    <row r="2575" ht="19.5" customHeight="1"/>
    <row r="2576" ht="19.5" customHeight="1"/>
    <row r="2577" ht="19.5" customHeight="1"/>
    <row r="2578" ht="19.5" customHeight="1"/>
    <row r="2579" ht="19.5" customHeight="1"/>
    <row r="2580" ht="19.5" customHeight="1"/>
    <row r="2581" ht="19.5" customHeight="1"/>
    <row r="2582" ht="19.5" customHeight="1"/>
    <row r="2583" ht="19.5" customHeight="1"/>
    <row r="2584" ht="19.5" customHeight="1"/>
    <row r="2585" ht="19.5" customHeight="1"/>
    <row r="2586" ht="19.5" customHeight="1"/>
    <row r="2587" ht="19.5" customHeight="1"/>
    <row r="2588" ht="19.5" customHeight="1"/>
    <row r="2589" ht="19.5" customHeight="1"/>
    <row r="2590" ht="19.5" customHeight="1"/>
    <row r="2591" ht="19.5" customHeight="1"/>
    <row r="2592" ht="19.5" customHeight="1"/>
    <row r="2593" ht="19.5" customHeight="1"/>
    <row r="2594" ht="19.5" customHeight="1"/>
    <row r="2595" ht="19.5" customHeight="1"/>
    <row r="2596" ht="19.5" customHeight="1"/>
    <row r="2597" ht="19.5" customHeight="1"/>
    <row r="2598" ht="19.5" customHeight="1"/>
    <row r="2599" ht="19.5" customHeight="1"/>
    <row r="2600" ht="19.5" customHeight="1"/>
    <row r="2601" ht="19.5" customHeight="1"/>
    <row r="2602" ht="19.5" customHeight="1"/>
    <row r="2603" ht="19.5" customHeight="1"/>
    <row r="2604" ht="19.5" customHeight="1"/>
    <row r="2605" ht="19.5" customHeight="1"/>
    <row r="2606" ht="19.5" customHeight="1"/>
    <row r="2607" ht="19.5" customHeight="1"/>
    <row r="2608" ht="19.5" customHeight="1"/>
    <row r="2609" ht="19.5" customHeight="1"/>
    <row r="2610" ht="19.5" customHeight="1"/>
    <row r="2611" ht="19.5" customHeight="1"/>
    <row r="2612" ht="19.5" customHeight="1"/>
    <row r="2613" ht="19.5" customHeight="1"/>
    <row r="2614" ht="19.5" customHeight="1"/>
    <row r="2615" ht="19.5" customHeight="1"/>
    <row r="2616" ht="19.5" customHeight="1"/>
    <row r="2617" ht="19.5" customHeight="1"/>
    <row r="2618" ht="19.5" customHeight="1"/>
    <row r="2619" ht="19.5" customHeight="1"/>
    <row r="2620" ht="19.5" customHeight="1"/>
    <row r="2621" ht="19.5" customHeight="1"/>
    <row r="2622" ht="19.5" customHeight="1"/>
    <row r="2623" ht="19.5" customHeight="1"/>
    <row r="2624" ht="19.5" customHeight="1"/>
    <row r="2625" ht="19.5" customHeight="1"/>
    <row r="2626" ht="19.5" customHeight="1"/>
    <row r="2627" ht="19.5" customHeight="1"/>
    <row r="2628" ht="19.5" customHeight="1"/>
    <row r="2629" ht="19.5" customHeight="1"/>
    <row r="2630" ht="19.5" customHeight="1"/>
    <row r="2631" ht="19.5" customHeight="1"/>
    <row r="2632" ht="19.5" customHeight="1"/>
    <row r="2633" ht="19.5" customHeight="1"/>
    <row r="2634" ht="19.5" customHeight="1"/>
    <row r="2635" ht="19.5" customHeight="1"/>
    <row r="2636" ht="19.5" customHeight="1"/>
    <row r="2637" ht="19.5" customHeight="1"/>
    <row r="2638" ht="19.5" customHeight="1"/>
    <row r="2639" ht="19.5" customHeight="1"/>
    <row r="2640" ht="19.5" customHeight="1"/>
    <row r="2641" ht="19.5" customHeight="1"/>
    <row r="2642" ht="19.5" customHeight="1"/>
    <row r="2643" ht="19.5" customHeight="1"/>
    <row r="2644" ht="19.5" customHeight="1"/>
    <row r="2645" ht="19.5" customHeight="1"/>
    <row r="2646" ht="19.5" customHeight="1"/>
    <row r="2647" ht="19.5" customHeight="1"/>
    <row r="2648" ht="19.5" customHeight="1"/>
    <row r="2649" ht="19.5" customHeight="1"/>
    <row r="2650" ht="19.5" customHeight="1"/>
    <row r="2651" ht="19.5" customHeight="1"/>
    <row r="2652" ht="19.5" customHeight="1"/>
    <row r="2653" ht="19.5" customHeight="1"/>
    <row r="2654" ht="19.5" customHeight="1"/>
    <row r="2655" ht="19.5" customHeight="1"/>
    <row r="2656" ht="19.5" customHeight="1"/>
    <row r="2657" ht="19.5" customHeight="1"/>
    <row r="2658" ht="19.5" customHeight="1"/>
    <row r="2659" ht="19.5" customHeight="1"/>
    <row r="2660" ht="19.5" customHeight="1"/>
    <row r="2661" ht="19.5" customHeight="1"/>
    <row r="2662" ht="19.5" customHeight="1"/>
    <row r="2663" ht="19.5" customHeight="1"/>
    <row r="2664" ht="19.5" customHeight="1"/>
    <row r="2665" ht="19.5" customHeight="1"/>
    <row r="2666" ht="19.5" customHeight="1"/>
    <row r="2667" ht="19.5" customHeight="1"/>
    <row r="2668" ht="19.5" customHeight="1"/>
    <row r="2669" ht="19.5" customHeight="1"/>
    <row r="2670" ht="19.5" customHeight="1"/>
    <row r="2671" ht="19.5" customHeight="1"/>
    <row r="2672" ht="19.5" customHeight="1"/>
    <row r="2673" ht="19.5" customHeight="1"/>
    <row r="2674" ht="19.5" customHeight="1"/>
    <row r="2675" ht="19.5" customHeight="1"/>
    <row r="2676" ht="19.5" customHeight="1"/>
    <row r="2677" ht="19.5" customHeight="1"/>
    <row r="2678" ht="19.5" customHeight="1"/>
    <row r="2679" ht="19.5" customHeight="1"/>
    <row r="2680" ht="19.5" customHeight="1"/>
    <row r="2681" ht="19.5" customHeight="1"/>
    <row r="2682" ht="19.5" customHeight="1"/>
    <row r="2683" ht="19.5" customHeight="1"/>
    <row r="2684" ht="19.5" customHeight="1"/>
    <row r="2685" ht="19.5" customHeight="1"/>
    <row r="2686" ht="19.5" customHeight="1"/>
    <row r="2687" ht="19.5" customHeight="1"/>
    <row r="2688" ht="19.5" customHeight="1"/>
    <row r="2689" ht="19.5" customHeight="1"/>
    <row r="2690" ht="19.5" customHeight="1"/>
    <row r="2691" ht="19.5" customHeight="1"/>
    <row r="2692" ht="19.5" customHeight="1"/>
    <row r="2693" ht="19.5" customHeight="1"/>
    <row r="2694" ht="19.5" customHeight="1"/>
    <row r="2695" ht="19.5" customHeight="1"/>
    <row r="2696" ht="19.5" customHeight="1"/>
    <row r="2697" ht="19.5" customHeight="1"/>
    <row r="2698" ht="19.5" customHeight="1"/>
    <row r="2699" ht="19.5" customHeight="1"/>
    <row r="2700" ht="19.5" customHeight="1"/>
    <row r="2701" ht="19.5" customHeight="1"/>
    <row r="2702" ht="19.5" customHeight="1"/>
    <row r="2703" ht="19.5" customHeight="1"/>
    <row r="2704" ht="19.5" customHeight="1"/>
    <row r="2705" ht="19.5" customHeight="1"/>
    <row r="2706" ht="19.5" customHeight="1"/>
    <row r="2707" ht="19.5" customHeight="1"/>
    <row r="2708" ht="19.5" customHeight="1"/>
    <row r="2709" ht="19.5" customHeight="1"/>
    <row r="2710" ht="19.5" customHeight="1"/>
    <row r="2711" ht="19.5" customHeight="1"/>
    <row r="2712" ht="19.5" customHeight="1"/>
    <row r="2713" ht="19.5" customHeight="1"/>
    <row r="2714" ht="19.5" customHeight="1"/>
    <row r="2715" ht="19.5" customHeight="1"/>
    <row r="2716" ht="19.5" customHeight="1"/>
    <row r="2717" ht="19.5" customHeight="1"/>
    <row r="2718" ht="19.5" customHeight="1"/>
    <row r="2719" ht="19.5" customHeight="1"/>
    <row r="2720" ht="19.5" customHeight="1"/>
    <row r="2721" ht="19.5" customHeight="1"/>
    <row r="2722" ht="19.5" customHeight="1"/>
    <row r="2723" ht="19.5" customHeight="1"/>
    <row r="2724" ht="19.5" customHeight="1"/>
    <row r="2725" ht="19.5" customHeight="1"/>
    <row r="2726" ht="19.5" customHeight="1"/>
    <row r="2727" ht="19.5" customHeight="1"/>
    <row r="2728" ht="19.5" customHeight="1"/>
    <row r="2729" ht="19.5" customHeight="1"/>
    <row r="2730" ht="19.5" customHeight="1"/>
    <row r="2731" ht="19.5" customHeight="1"/>
    <row r="2732" ht="19.5" customHeight="1"/>
    <row r="2733" ht="19.5" customHeight="1"/>
    <row r="2734" ht="19.5" customHeight="1"/>
    <row r="2735" ht="19.5" customHeight="1"/>
    <row r="2736" ht="19.5" customHeight="1"/>
    <row r="2737" ht="19.5" customHeight="1"/>
    <row r="2738" ht="19.5" customHeight="1"/>
    <row r="2739" ht="19.5" customHeight="1"/>
    <row r="2740" ht="19.5" customHeight="1"/>
    <row r="2741" ht="19.5" customHeight="1"/>
    <row r="2742" ht="19.5" customHeight="1"/>
    <row r="2743" ht="19.5" customHeight="1"/>
    <row r="2744" ht="19.5" customHeight="1"/>
    <row r="2745" ht="19.5" customHeight="1"/>
    <row r="2746" ht="19.5" customHeight="1"/>
    <row r="2747" ht="19.5" customHeight="1"/>
    <row r="2748" ht="19.5" customHeight="1"/>
    <row r="2749" ht="19.5" customHeight="1"/>
    <row r="2750" ht="19.5" customHeight="1"/>
    <row r="2751" ht="19.5" customHeight="1"/>
    <row r="2752" ht="19.5" customHeight="1"/>
    <row r="2753" ht="19.5" customHeight="1"/>
    <row r="2754" ht="19.5" customHeight="1"/>
    <row r="2755" ht="19.5" customHeight="1"/>
    <row r="2756" ht="19.5" customHeight="1"/>
    <row r="2757" ht="19.5" customHeight="1"/>
    <row r="2758" ht="19.5" customHeight="1"/>
    <row r="2759" ht="19.5" customHeight="1"/>
    <row r="2760" ht="19.5" customHeight="1"/>
    <row r="2761" ht="19.5" customHeight="1"/>
    <row r="2762" ht="19.5" customHeight="1"/>
    <row r="2763" ht="19.5" customHeight="1"/>
    <row r="2764" ht="19.5" customHeight="1"/>
    <row r="2765" ht="19.5" customHeight="1"/>
    <row r="2766" ht="19.5" customHeight="1"/>
    <row r="2767" ht="19.5" customHeight="1"/>
    <row r="2768" ht="19.5" customHeight="1"/>
    <row r="2769" ht="19.5" customHeight="1"/>
    <row r="2770" ht="19.5" customHeight="1"/>
    <row r="2771" ht="19.5" customHeight="1"/>
    <row r="2772" ht="19.5" customHeight="1"/>
    <row r="2773" ht="19.5" customHeight="1"/>
    <row r="2774" ht="19.5" customHeight="1"/>
    <row r="2775" ht="19.5" customHeight="1"/>
    <row r="2776" ht="19.5" customHeight="1"/>
    <row r="2777" ht="19.5" customHeight="1"/>
    <row r="2778" ht="19.5" customHeight="1"/>
    <row r="2779" ht="19.5" customHeight="1"/>
    <row r="2780" ht="19.5" customHeight="1"/>
    <row r="2781" ht="19.5" customHeight="1"/>
    <row r="2782" ht="19.5" customHeight="1"/>
    <row r="2783" ht="19.5" customHeight="1"/>
    <row r="2784" ht="19.5" customHeight="1"/>
    <row r="2785" ht="19.5" customHeight="1"/>
    <row r="2786" ht="19.5" customHeight="1"/>
    <row r="2787" ht="19.5" customHeight="1"/>
    <row r="2788" ht="19.5" customHeight="1"/>
    <row r="2789" ht="19.5" customHeight="1"/>
    <row r="2790" ht="19.5" customHeight="1"/>
    <row r="2791" ht="19.5" customHeight="1"/>
    <row r="2792" ht="19.5" customHeight="1"/>
    <row r="2793" ht="19.5" customHeight="1"/>
    <row r="2794" ht="19.5" customHeight="1"/>
    <row r="2795" ht="19.5" customHeight="1"/>
    <row r="2796" ht="19.5" customHeight="1"/>
    <row r="2797" ht="19.5" customHeight="1"/>
    <row r="2798" ht="19.5" customHeight="1"/>
    <row r="2799" ht="19.5" customHeight="1"/>
    <row r="2800" ht="19.5" customHeight="1"/>
    <row r="2801" ht="19.5" customHeight="1"/>
    <row r="2802" ht="19.5" customHeight="1"/>
    <row r="2803" ht="19.5" customHeight="1"/>
    <row r="2804" ht="19.5" customHeight="1"/>
    <row r="2805" ht="19.5" customHeight="1"/>
    <row r="2806" ht="19.5" customHeight="1"/>
    <row r="2807" ht="19.5" customHeight="1"/>
    <row r="2808" ht="19.5" customHeight="1"/>
    <row r="2809" ht="19.5" customHeight="1"/>
    <row r="2810" ht="19.5" customHeight="1"/>
    <row r="2811" ht="19.5" customHeight="1"/>
    <row r="2812" ht="19.5" customHeight="1"/>
    <row r="2813" ht="19.5" customHeight="1"/>
    <row r="2814" ht="19.5" customHeight="1"/>
    <row r="2815" ht="19.5" customHeight="1"/>
    <row r="2816" ht="19.5" customHeight="1"/>
    <row r="2817" ht="19.5" customHeight="1"/>
    <row r="2818" ht="19.5" customHeight="1"/>
    <row r="2819" ht="19.5" customHeight="1"/>
    <row r="2820" ht="19.5" customHeight="1"/>
    <row r="2821" ht="19.5" customHeight="1"/>
    <row r="2822" ht="19.5" customHeight="1"/>
    <row r="2823" ht="19.5" customHeight="1"/>
    <row r="2824" ht="19.5" customHeight="1"/>
    <row r="2825" ht="19.5" customHeight="1"/>
    <row r="2826" ht="19.5" customHeight="1"/>
    <row r="2827" ht="19.5" customHeight="1"/>
    <row r="2828" ht="19.5" customHeight="1"/>
    <row r="2829" ht="19.5" customHeight="1"/>
    <row r="2830" ht="19.5" customHeight="1"/>
    <row r="2831" ht="19.5" customHeight="1"/>
    <row r="2832" ht="19.5" customHeight="1"/>
    <row r="2833" ht="19.5" customHeight="1"/>
    <row r="2834" ht="19.5" customHeight="1"/>
    <row r="2835" ht="19.5" customHeight="1"/>
    <row r="2836" ht="19.5" customHeight="1"/>
    <row r="2837" ht="19.5" customHeight="1"/>
    <row r="2838" ht="19.5" customHeight="1"/>
    <row r="2839" ht="19.5" customHeight="1"/>
    <row r="2840" ht="19.5" customHeight="1"/>
    <row r="2841" ht="19.5" customHeight="1"/>
    <row r="2842" ht="19.5" customHeight="1"/>
    <row r="2843" ht="19.5" customHeight="1"/>
    <row r="2844" ht="19.5" customHeight="1"/>
    <row r="2845" ht="19.5" customHeight="1"/>
    <row r="2846" ht="19.5" customHeight="1"/>
    <row r="2847" ht="19.5" customHeight="1"/>
    <row r="2848" ht="19.5" customHeight="1"/>
    <row r="2849" ht="19.5" customHeight="1"/>
    <row r="2850" ht="19.5" customHeight="1"/>
    <row r="2851" ht="19.5" customHeight="1"/>
    <row r="2852" ht="19.5" customHeight="1"/>
    <row r="2853" ht="19.5" customHeight="1"/>
    <row r="2854" ht="19.5" customHeight="1"/>
    <row r="2855" ht="19.5" customHeight="1"/>
    <row r="2856" ht="19.5" customHeight="1"/>
    <row r="2857" ht="19.5" customHeight="1"/>
    <row r="2858" ht="19.5" customHeight="1"/>
    <row r="2859" ht="19.5" customHeight="1"/>
    <row r="2860" ht="19.5" customHeight="1"/>
    <row r="2861" ht="19.5" customHeight="1"/>
    <row r="2862" ht="19.5" customHeight="1"/>
    <row r="2863" ht="19.5" customHeight="1"/>
    <row r="2864" ht="19.5" customHeight="1"/>
    <row r="2865" ht="19.5" customHeight="1"/>
    <row r="2866" ht="19.5" customHeight="1"/>
    <row r="2867" ht="19.5" customHeight="1"/>
    <row r="2868" ht="19.5" customHeight="1"/>
    <row r="2869" ht="19.5" customHeight="1"/>
    <row r="2870" ht="19.5" customHeight="1"/>
    <row r="2871" ht="19.5" customHeight="1"/>
    <row r="2872" ht="19.5" customHeight="1"/>
    <row r="2873" ht="19.5" customHeight="1"/>
    <row r="2874" ht="19.5" customHeight="1"/>
    <row r="2875" ht="19.5" customHeight="1"/>
    <row r="2876" ht="19.5" customHeight="1"/>
    <row r="2877" ht="19.5" customHeight="1"/>
    <row r="2878" ht="19.5" customHeight="1"/>
    <row r="2879" ht="19.5" customHeight="1"/>
    <row r="2880" ht="19.5" customHeight="1"/>
    <row r="2881" ht="19.5" customHeight="1"/>
    <row r="2882" ht="19.5" customHeight="1"/>
    <row r="2883" ht="19.5" customHeight="1"/>
    <row r="2884" ht="19.5" customHeight="1"/>
    <row r="2885" ht="19.5" customHeight="1"/>
    <row r="2886" ht="19.5" customHeight="1"/>
    <row r="2887" ht="19.5" customHeight="1"/>
    <row r="2888" ht="19.5" customHeight="1"/>
    <row r="2889" ht="19.5" customHeight="1"/>
    <row r="2890" ht="19.5" customHeight="1"/>
    <row r="2891" ht="19.5" customHeight="1"/>
    <row r="2892" ht="19.5" customHeight="1"/>
    <row r="2893" ht="19.5" customHeight="1"/>
    <row r="2894" ht="19.5" customHeight="1"/>
    <row r="2895" ht="19.5" customHeight="1"/>
    <row r="2896" ht="19.5" customHeight="1"/>
    <row r="2897" ht="19.5" customHeight="1"/>
    <row r="2898" ht="19.5" customHeight="1"/>
    <row r="2899" ht="19.5" customHeight="1"/>
    <row r="2900" ht="19.5" customHeight="1"/>
    <row r="2901" ht="19.5" customHeight="1"/>
    <row r="2902" ht="19.5" customHeight="1"/>
    <row r="2903" ht="19.5" customHeight="1"/>
    <row r="2904" ht="19.5" customHeight="1"/>
    <row r="2905" ht="19.5" customHeight="1"/>
    <row r="2906" ht="19.5" customHeight="1"/>
    <row r="2907" ht="19.5" customHeight="1"/>
    <row r="2908" ht="19.5" customHeight="1"/>
    <row r="2909" ht="19.5" customHeight="1"/>
    <row r="2910" ht="19.5" customHeight="1"/>
    <row r="2911" ht="19.5" customHeight="1"/>
    <row r="2912" ht="19.5" customHeight="1"/>
    <row r="2913" ht="19.5" customHeight="1"/>
    <row r="2914" ht="19.5" customHeight="1"/>
    <row r="2915" ht="19.5" customHeight="1"/>
    <row r="2916" ht="19.5" customHeight="1"/>
    <row r="2917" ht="19.5" customHeight="1"/>
    <row r="2918" ht="19.5" customHeight="1"/>
    <row r="2919" ht="19.5" customHeight="1"/>
    <row r="2920" ht="19.5" customHeight="1"/>
    <row r="2921" ht="19.5" customHeight="1"/>
    <row r="2922" ht="19.5" customHeight="1"/>
    <row r="2923" ht="19.5" customHeight="1"/>
    <row r="2924" ht="19.5" customHeight="1"/>
    <row r="2925" ht="19.5" customHeight="1"/>
    <row r="2926" ht="19.5" customHeight="1"/>
    <row r="2927" ht="19.5" customHeight="1"/>
    <row r="2928" ht="19.5" customHeight="1"/>
    <row r="2929" ht="19.5" customHeight="1"/>
    <row r="2930" ht="19.5" customHeight="1"/>
    <row r="2931" ht="19.5" customHeight="1"/>
    <row r="2932" ht="19.5" customHeight="1"/>
    <row r="2933" ht="19.5" customHeight="1"/>
    <row r="2934" ht="19.5" customHeight="1"/>
    <row r="2935" ht="19.5" customHeight="1"/>
    <row r="2936" ht="19.5" customHeight="1"/>
    <row r="2937" ht="19.5" customHeight="1"/>
    <row r="2938" ht="19.5" customHeight="1"/>
    <row r="2939" ht="19.5" customHeight="1"/>
    <row r="2940" ht="19.5" customHeight="1"/>
    <row r="2941" ht="19.5" customHeight="1"/>
    <row r="2942" ht="19.5" customHeight="1"/>
    <row r="2943" ht="19.5" customHeight="1"/>
    <row r="2944" ht="19.5" customHeight="1"/>
    <row r="2945" ht="19.5" customHeight="1"/>
    <row r="2946" ht="19.5" customHeight="1"/>
    <row r="2947" ht="19.5" customHeight="1"/>
    <row r="2948" ht="19.5" customHeight="1"/>
    <row r="2949" ht="19.5" customHeight="1"/>
    <row r="2950" ht="19.5" customHeight="1"/>
    <row r="2951" ht="19.5" customHeight="1"/>
    <row r="2952" ht="19.5" customHeight="1"/>
    <row r="2953" ht="19.5" customHeight="1"/>
    <row r="2954" ht="19.5" customHeight="1"/>
    <row r="2955" ht="19.5" customHeight="1"/>
    <row r="2956" ht="19.5" customHeight="1"/>
    <row r="2957" ht="19.5" customHeight="1"/>
    <row r="2958" ht="19.5" customHeight="1"/>
    <row r="2959" ht="19.5" customHeight="1"/>
    <row r="2960" ht="19.5" customHeight="1"/>
    <row r="2961" ht="19.5" customHeight="1"/>
    <row r="2962" ht="19.5" customHeight="1"/>
    <row r="2963" ht="19.5" customHeight="1"/>
    <row r="2964" ht="19.5" customHeight="1"/>
    <row r="2965" ht="19.5" customHeight="1"/>
    <row r="2966" ht="19.5" customHeight="1"/>
    <row r="2967" ht="19.5" customHeight="1"/>
    <row r="2968" ht="19.5" customHeight="1"/>
    <row r="2969" ht="19.5" customHeight="1"/>
    <row r="2970" ht="19.5" customHeight="1"/>
    <row r="2971" ht="19.5" customHeight="1"/>
    <row r="2972" ht="19.5" customHeight="1"/>
    <row r="2973" ht="19.5" customHeight="1"/>
    <row r="2974" ht="19.5" customHeight="1"/>
    <row r="2975" ht="19.5" customHeight="1"/>
    <row r="2976" ht="19.5" customHeight="1"/>
    <row r="2977" ht="19.5" customHeight="1"/>
    <row r="2978" ht="19.5" customHeight="1"/>
    <row r="2979" ht="19.5" customHeight="1"/>
    <row r="2980" ht="19.5" customHeight="1"/>
    <row r="2981" ht="19.5" customHeight="1"/>
    <row r="2982" ht="19.5" customHeight="1"/>
    <row r="2983" ht="19.5" customHeight="1"/>
    <row r="2984" ht="19.5" customHeight="1"/>
    <row r="2985" ht="19.5" customHeight="1"/>
    <row r="2986" ht="19.5" customHeight="1"/>
    <row r="2987" ht="19.5" customHeight="1"/>
    <row r="2988" ht="19.5" customHeight="1"/>
    <row r="2989" ht="19.5" customHeight="1"/>
    <row r="2990" ht="19.5" customHeight="1"/>
    <row r="2991" ht="19.5" customHeight="1"/>
    <row r="2992" ht="19.5" customHeight="1"/>
    <row r="2993" ht="19.5" customHeight="1"/>
    <row r="2994" ht="19.5" customHeight="1"/>
    <row r="2995" ht="19.5" customHeight="1"/>
    <row r="2996" ht="19.5" customHeight="1"/>
    <row r="2997" ht="19.5" customHeight="1"/>
    <row r="2998" ht="19.5" customHeight="1"/>
    <row r="2999" ht="19.5" customHeight="1"/>
    <row r="3000" ht="19.5" customHeight="1"/>
    <row r="3001" ht="19.5" customHeight="1"/>
    <row r="3002" ht="19.5" customHeight="1"/>
    <row r="3003" ht="19.5" customHeight="1"/>
    <row r="3004" ht="19.5" customHeight="1"/>
    <row r="3005" ht="19.5" customHeight="1"/>
    <row r="3006" ht="19.5" customHeight="1"/>
    <row r="3007" ht="19.5" customHeight="1"/>
    <row r="3008" ht="19.5" customHeight="1"/>
    <row r="3009" ht="19.5" customHeight="1"/>
    <row r="3010" ht="19.5" customHeight="1"/>
    <row r="3011" ht="19.5" customHeight="1"/>
    <row r="3012" ht="19.5" customHeight="1"/>
    <row r="3013" ht="19.5" customHeight="1"/>
    <row r="3014" ht="19.5" customHeight="1"/>
    <row r="3015" ht="19.5" customHeight="1"/>
    <row r="3016" ht="19.5" customHeight="1"/>
    <row r="3017" ht="19.5" customHeight="1"/>
    <row r="3018" ht="19.5" customHeight="1"/>
    <row r="3019" ht="19.5" customHeight="1"/>
    <row r="3020" ht="19.5" customHeight="1"/>
    <row r="3021" ht="19.5" customHeight="1"/>
    <row r="3022" ht="19.5" customHeight="1"/>
    <row r="3023" ht="19.5" customHeight="1"/>
    <row r="3024" ht="19.5" customHeight="1"/>
    <row r="3025" ht="19.5" customHeight="1"/>
    <row r="3026" ht="19.5" customHeight="1"/>
    <row r="3027" ht="19.5" customHeight="1"/>
    <row r="3028" ht="19.5" customHeight="1"/>
    <row r="3029" ht="19.5" customHeight="1"/>
    <row r="3030" ht="19.5" customHeight="1"/>
    <row r="3031" ht="19.5" customHeight="1"/>
    <row r="3032" ht="19.5" customHeight="1"/>
    <row r="3033" ht="19.5" customHeight="1"/>
    <row r="3034" ht="19.5" customHeight="1"/>
    <row r="3035" ht="19.5" customHeight="1"/>
    <row r="3036" ht="19.5" customHeight="1"/>
    <row r="3037" ht="19.5" customHeight="1"/>
    <row r="3038" ht="19.5" customHeight="1"/>
    <row r="3039" ht="19.5" customHeight="1"/>
    <row r="3040" ht="19.5" customHeight="1"/>
    <row r="3041" ht="19.5" customHeight="1"/>
    <row r="3042" ht="19.5" customHeight="1"/>
    <row r="3043" ht="19.5" customHeight="1"/>
    <row r="3044" ht="19.5" customHeight="1"/>
    <row r="3045" ht="19.5" customHeight="1"/>
    <row r="3046" ht="19.5" customHeight="1"/>
    <row r="3047" ht="19.5" customHeight="1"/>
    <row r="3048" ht="19.5" customHeight="1"/>
    <row r="3049" ht="19.5" customHeight="1"/>
    <row r="3050" ht="19.5" customHeight="1"/>
    <row r="3051" ht="19.5" customHeight="1"/>
  </sheetData>
  <mergeCells count="1">
    <mergeCell ref="A2:R2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5"/>
  <sheetViews>
    <sheetView workbookViewId="0">
      <selection activeCell="F69" sqref="F69"/>
    </sheetView>
  </sheetViews>
  <sheetFormatPr defaultColWidth="12" defaultRowHeight="14.25" outlineLevelCol="3"/>
  <cols>
    <col min="1" max="1" width="54.6666666666667" style="1" customWidth="1"/>
    <col min="2" max="4" width="16.5" style="1" customWidth="1"/>
    <col min="5" max="16384" width="12" style="1"/>
  </cols>
  <sheetData>
    <row r="1" s="1" customFormat="1" spans="1:1">
      <c r="A1" s="1" t="s">
        <v>391</v>
      </c>
    </row>
    <row r="2" s="1" customFormat="1" ht="29.1" customHeight="1" spans="1:4">
      <c r="A2" s="2" t="s">
        <v>392</v>
      </c>
      <c r="B2" s="2"/>
      <c r="C2" s="2"/>
      <c r="D2" s="2"/>
    </row>
    <row r="3" s="1" customFormat="1" spans="4:4">
      <c r="D3" s="1" t="s">
        <v>83</v>
      </c>
    </row>
    <row r="4" s="3" customFormat="1" ht="19.7" customHeight="1" spans="1:4">
      <c r="A4" s="62" t="s">
        <v>303</v>
      </c>
      <c r="B4" s="62" t="s">
        <v>393</v>
      </c>
      <c r="C4" s="62" t="s">
        <v>394</v>
      </c>
      <c r="D4" s="62" t="s">
        <v>394</v>
      </c>
    </row>
    <row r="5" s="1" customFormat="1" ht="16.7" customHeight="1" spans="1:4">
      <c r="A5" s="4" t="s">
        <v>395</v>
      </c>
      <c r="B5" s="4"/>
      <c r="C5" s="4"/>
      <c r="D5" s="4"/>
    </row>
    <row r="6" s="1" customFormat="1" ht="16.7" customHeight="1" spans="1:4">
      <c r="A6" s="4" t="s">
        <v>396</v>
      </c>
      <c r="B6" s="4"/>
      <c r="C6" s="4"/>
      <c r="D6" s="4"/>
    </row>
    <row r="7" s="1" customFormat="1" ht="16.7" customHeight="1" spans="1:4">
      <c r="A7" s="4" t="s">
        <v>397</v>
      </c>
      <c r="B7" s="4"/>
      <c r="C7" s="4"/>
      <c r="D7" s="4"/>
    </row>
    <row r="8" s="1" customFormat="1" ht="16.7" customHeight="1" spans="1:4">
      <c r="A8" s="4" t="s">
        <v>398</v>
      </c>
      <c r="B8" s="4"/>
      <c r="C8" s="4"/>
      <c r="D8" s="4"/>
    </row>
    <row r="9" s="1" customFormat="1" ht="16.7" customHeight="1" spans="1:4">
      <c r="A9" s="4" t="s">
        <v>399</v>
      </c>
      <c r="B9" s="4"/>
      <c r="C9" s="4"/>
      <c r="D9" s="4"/>
    </row>
    <row r="10" s="1" customFormat="1" ht="16.7" customHeight="1" spans="1:4">
      <c r="A10" s="4" t="s">
        <v>400</v>
      </c>
      <c r="B10" s="4"/>
      <c r="C10" s="4"/>
      <c r="D10" s="4"/>
    </row>
    <row r="11" s="1" customFormat="1" ht="16.7" customHeight="1" spans="1:4">
      <c r="A11" s="4" t="s">
        <v>401</v>
      </c>
      <c r="B11" s="4"/>
      <c r="C11" s="4"/>
      <c r="D11" s="4"/>
    </row>
    <row r="12" s="1" customFormat="1" ht="16.7" customHeight="1" spans="1:4">
      <c r="A12" s="4" t="s">
        <v>402</v>
      </c>
      <c r="B12" s="4"/>
      <c r="C12" s="4"/>
      <c r="D12" s="4"/>
    </row>
    <row r="13" s="1" customFormat="1" ht="16.7" customHeight="1" spans="1:4">
      <c r="A13" s="4" t="s">
        <v>403</v>
      </c>
      <c r="B13" s="4"/>
      <c r="C13" s="4"/>
      <c r="D13" s="4"/>
    </row>
    <row r="14" s="1" customFormat="1" ht="16.7" customHeight="1" spans="1:4">
      <c r="A14" s="4" t="s">
        <v>404</v>
      </c>
      <c r="B14" s="4"/>
      <c r="C14" s="4"/>
      <c r="D14" s="4"/>
    </row>
    <row r="15" s="1" customFormat="1" ht="16.7" customHeight="1" spans="1:4">
      <c r="A15" s="4" t="s">
        <v>405</v>
      </c>
      <c r="B15" s="4"/>
      <c r="C15" s="4"/>
      <c r="D15" s="4"/>
    </row>
    <row r="16" s="1" customFormat="1" ht="16.7" customHeight="1" spans="1:4">
      <c r="A16" s="4" t="s">
        <v>406</v>
      </c>
      <c r="B16" s="4"/>
      <c r="C16" s="4"/>
      <c r="D16" s="4"/>
    </row>
    <row r="17" s="1" customFormat="1" ht="16.7" customHeight="1" spans="1:4">
      <c r="A17" s="4" t="s">
        <v>407</v>
      </c>
      <c r="B17" s="4"/>
      <c r="C17" s="4"/>
      <c r="D17" s="4"/>
    </row>
    <row r="18" s="1" customFormat="1" ht="16.7" customHeight="1" spans="1:4">
      <c r="A18" s="4" t="s">
        <v>408</v>
      </c>
      <c r="B18" s="4"/>
      <c r="C18" s="4"/>
      <c r="D18" s="4"/>
    </row>
    <row r="19" s="1" customFormat="1" ht="16.7" customHeight="1" spans="1:4">
      <c r="A19" s="4" t="s">
        <v>409</v>
      </c>
      <c r="B19" s="4"/>
      <c r="C19" s="4"/>
      <c r="D19" s="4"/>
    </row>
    <row r="20" s="1" customFormat="1" ht="16.7" customHeight="1" spans="1:4">
      <c r="A20" s="4" t="s">
        <v>410</v>
      </c>
      <c r="B20" s="4"/>
      <c r="C20" s="4"/>
      <c r="D20" s="4"/>
    </row>
    <row r="21" s="1" customFormat="1" ht="16.7" customHeight="1" spans="1:4">
      <c r="A21" s="4" t="s">
        <v>411</v>
      </c>
      <c r="B21" s="4"/>
      <c r="C21" s="4"/>
      <c r="D21" s="4"/>
    </row>
    <row r="22" s="1" customFormat="1" ht="16.7" customHeight="1" spans="1:4">
      <c r="A22" s="4" t="s">
        <v>412</v>
      </c>
      <c r="B22" s="4"/>
      <c r="C22" s="4"/>
      <c r="D22" s="4"/>
    </row>
    <row r="23" s="1" customFormat="1" ht="16.7" customHeight="1" spans="1:4">
      <c r="A23" s="4" t="s">
        <v>413</v>
      </c>
      <c r="B23" s="4"/>
      <c r="C23" s="4"/>
      <c r="D23" s="4"/>
    </row>
    <row r="24" s="1" customFormat="1" ht="16.7" customHeight="1" spans="1:4">
      <c r="A24" s="4" t="s">
        <v>414</v>
      </c>
      <c r="B24" s="4"/>
      <c r="C24" s="4"/>
      <c r="D24" s="4"/>
    </row>
    <row r="25" s="1" customFormat="1" ht="16.7" customHeight="1" spans="1:4">
      <c r="A25" s="4" t="s">
        <v>415</v>
      </c>
      <c r="B25" s="4"/>
      <c r="C25" s="4"/>
      <c r="D25" s="4"/>
    </row>
    <row r="26" s="1" customFormat="1" ht="16.7" customHeight="1" spans="1:4">
      <c r="A26" s="4" t="s">
        <v>416</v>
      </c>
      <c r="B26" s="4"/>
      <c r="C26" s="4"/>
      <c r="D26" s="4"/>
    </row>
    <row r="27" s="1" customFormat="1" ht="16.7" customHeight="1" spans="1:4">
      <c r="A27" s="4" t="s">
        <v>417</v>
      </c>
      <c r="B27" s="4"/>
      <c r="C27" s="4"/>
      <c r="D27" s="4"/>
    </row>
    <row r="28" s="1" customFormat="1" ht="16.7" customHeight="1" spans="1:4">
      <c r="A28" s="4" t="s">
        <v>418</v>
      </c>
      <c r="B28" s="4"/>
      <c r="C28" s="4"/>
      <c r="D28" s="4"/>
    </row>
    <row r="29" s="1" customFormat="1" ht="16.7" customHeight="1" spans="1:4">
      <c r="A29" s="4" t="s">
        <v>419</v>
      </c>
      <c r="B29" s="4"/>
      <c r="C29" s="4"/>
      <c r="D29" s="4"/>
    </row>
    <row r="30" s="1" customFormat="1" ht="16.7" customHeight="1" spans="1:4">
      <c r="A30" s="4" t="s">
        <v>418</v>
      </c>
      <c r="B30" s="4"/>
      <c r="C30" s="4"/>
      <c r="D30" s="4"/>
    </row>
    <row r="31" s="1" customFormat="1" ht="16.7" customHeight="1" spans="1:4">
      <c r="A31" s="4" t="s">
        <v>420</v>
      </c>
      <c r="B31" s="4"/>
      <c r="C31" s="4"/>
      <c r="D31" s="4"/>
    </row>
    <row r="32" s="1" customFormat="1" ht="16.7" customHeight="1" spans="1:4">
      <c r="A32" s="4" t="s">
        <v>418</v>
      </c>
      <c r="B32" s="4"/>
      <c r="C32" s="4"/>
      <c r="D32" s="4"/>
    </row>
    <row r="33" s="1" customFormat="1" ht="16.7" customHeight="1" spans="1:4">
      <c r="A33" s="4" t="s">
        <v>421</v>
      </c>
      <c r="B33" s="4"/>
      <c r="C33" s="4"/>
      <c r="D33" s="4"/>
    </row>
    <row r="34" s="1" customFormat="1" ht="16.7" customHeight="1" spans="1:4">
      <c r="A34" s="4" t="s">
        <v>418</v>
      </c>
      <c r="B34" s="4"/>
      <c r="C34" s="4"/>
      <c r="D34" s="4"/>
    </row>
    <row r="35" s="1" customFormat="1" ht="16.7" customHeight="1" spans="1:4">
      <c r="A35" s="4" t="s">
        <v>422</v>
      </c>
      <c r="B35" s="4"/>
      <c r="C35" s="4"/>
      <c r="D35" s="4"/>
    </row>
    <row r="36" s="1" customFormat="1" ht="16.7" customHeight="1" spans="1:4">
      <c r="A36" s="4" t="s">
        <v>418</v>
      </c>
      <c r="B36" s="4"/>
      <c r="C36" s="4"/>
      <c r="D36" s="4"/>
    </row>
    <row r="37" s="1" customFormat="1" ht="16.7" customHeight="1" spans="1:4">
      <c r="A37" s="4" t="s">
        <v>423</v>
      </c>
      <c r="B37" s="4"/>
      <c r="C37" s="4"/>
      <c r="D37" s="4"/>
    </row>
    <row r="38" s="1" customFormat="1" ht="16.7" customHeight="1" spans="1:4">
      <c r="A38" s="4" t="s">
        <v>418</v>
      </c>
      <c r="B38" s="4"/>
      <c r="C38" s="4"/>
      <c r="D38" s="4"/>
    </row>
    <row r="39" s="1" customFormat="1" ht="16.7" customHeight="1" spans="1:4">
      <c r="A39" s="4" t="s">
        <v>424</v>
      </c>
      <c r="B39" s="4"/>
      <c r="C39" s="4"/>
      <c r="D39" s="4"/>
    </row>
    <row r="40" s="1" customFormat="1" ht="16.7" customHeight="1" spans="1:4">
      <c r="A40" s="4" t="s">
        <v>418</v>
      </c>
      <c r="B40" s="4"/>
      <c r="C40" s="4"/>
      <c r="D40" s="4"/>
    </row>
    <row r="41" s="1" customFormat="1" ht="16.7" customHeight="1" spans="1:4">
      <c r="A41" s="4" t="s">
        <v>425</v>
      </c>
      <c r="B41" s="4"/>
      <c r="C41" s="4"/>
      <c r="D41" s="4"/>
    </row>
    <row r="42" s="1" customFormat="1" ht="16.7" customHeight="1" spans="1:4">
      <c r="A42" s="4" t="s">
        <v>418</v>
      </c>
      <c r="B42" s="4"/>
      <c r="C42" s="4"/>
      <c r="D42" s="4"/>
    </row>
    <row r="43" s="1" customFormat="1" ht="16.7" customHeight="1" spans="1:4">
      <c r="A43" s="4" t="s">
        <v>426</v>
      </c>
      <c r="B43" s="4"/>
      <c r="C43" s="4"/>
      <c r="D43" s="4"/>
    </row>
    <row r="44" s="1" customFormat="1" ht="16.7" customHeight="1" spans="1:4">
      <c r="A44" s="4" t="s">
        <v>418</v>
      </c>
      <c r="B44" s="4"/>
      <c r="C44" s="4"/>
      <c r="D44" s="4"/>
    </row>
    <row r="45" s="1" customFormat="1" ht="16.7" customHeight="1" spans="1:4">
      <c r="A45" s="4" t="s">
        <v>427</v>
      </c>
      <c r="B45" s="4"/>
      <c r="C45" s="4"/>
      <c r="D45" s="4"/>
    </row>
    <row r="46" s="1" customFormat="1" ht="16.7" customHeight="1" spans="1:4">
      <c r="A46" s="4" t="s">
        <v>418</v>
      </c>
      <c r="B46" s="4"/>
      <c r="C46" s="4"/>
      <c r="D46" s="4"/>
    </row>
    <row r="47" s="1" customFormat="1" ht="16.7" customHeight="1" spans="1:4">
      <c r="A47" s="4" t="s">
        <v>428</v>
      </c>
      <c r="B47" s="4"/>
      <c r="C47" s="4"/>
      <c r="D47" s="4"/>
    </row>
    <row r="48" s="1" customFormat="1" ht="16.7" customHeight="1" spans="1:4">
      <c r="A48" s="4" t="s">
        <v>418</v>
      </c>
      <c r="B48" s="4"/>
      <c r="C48" s="4"/>
      <c r="D48" s="4"/>
    </row>
    <row r="49" s="1" customFormat="1" ht="16.7" customHeight="1" spans="1:4">
      <c r="A49" s="4" t="s">
        <v>429</v>
      </c>
      <c r="B49" s="4"/>
      <c r="C49" s="4"/>
      <c r="D49" s="4"/>
    </row>
    <row r="50" s="1" customFormat="1" ht="16.7" customHeight="1" spans="1:4">
      <c r="A50" s="4" t="s">
        <v>418</v>
      </c>
      <c r="B50" s="4"/>
      <c r="C50" s="4"/>
      <c r="D50" s="4"/>
    </row>
    <row r="51" s="1" customFormat="1" ht="16.7" customHeight="1" spans="1:4">
      <c r="A51" s="4" t="s">
        <v>430</v>
      </c>
      <c r="B51" s="4"/>
      <c r="C51" s="4"/>
      <c r="D51" s="4"/>
    </row>
    <row r="52" s="1" customFormat="1" ht="16.7" customHeight="1" spans="1:4">
      <c r="A52" s="4" t="s">
        <v>418</v>
      </c>
      <c r="B52" s="4"/>
      <c r="C52" s="4"/>
      <c r="D52" s="4"/>
    </row>
    <row r="53" s="1" customFormat="1" ht="16.7" customHeight="1" spans="1:4">
      <c r="A53" s="4" t="s">
        <v>431</v>
      </c>
      <c r="B53" s="4"/>
      <c r="C53" s="4"/>
      <c r="D53" s="4"/>
    </row>
    <row r="54" s="1" customFormat="1" ht="16.7" customHeight="1" spans="1:4">
      <c r="A54" s="4" t="s">
        <v>418</v>
      </c>
      <c r="B54" s="4"/>
      <c r="C54" s="4"/>
      <c r="D54" s="4"/>
    </row>
    <row r="55" s="1" customFormat="1" ht="16.7" customHeight="1" spans="1:4">
      <c r="A55" s="4" t="s">
        <v>432</v>
      </c>
      <c r="B55" s="4"/>
      <c r="C55" s="4"/>
      <c r="D55" s="4"/>
    </row>
    <row r="56" s="1" customFormat="1" ht="16.7" customHeight="1" spans="1:4">
      <c r="A56" s="4" t="s">
        <v>418</v>
      </c>
      <c r="B56" s="4"/>
      <c r="C56" s="4"/>
      <c r="D56" s="4"/>
    </row>
    <row r="57" s="1" customFormat="1" ht="16.7" customHeight="1" spans="1:4">
      <c r="A57" s="4" t="s">
        <v>433</v>
      </c>
      <c r="B57" s="4"/>
      <c r="C57" s="4"/>
      <c r="D57" s="4"/>
    </row>
    <row r="58" s="1" customFormat="1" ht="16.7" customHeight="1" spans="1:4">
      <c r="A58" s="4" t="s">
        <v>418</v>
      </c>
      <c r="B58" s="4"/>
      <c r="C58" s="4"/>
      <c r="D58" s="4"/>
    </row>
    <row r="59" s="1" customFormat="1" ht="16.7" customHeight="1" spans="1:4">
      <c r="A59" s="4" t="s">
        <v>434</v>
      </c>
      <c r="B59" s="4"/>
      <c r="C59" s="4"/>
      <c r="D59" s="4"/>
    </row>
    <row r="60" s="1" customFormat="1" ht="16.7" customHeight="1" spans="1:4">
      <c r="A60" s="4" t="s">
        <v>418</v>
      </c>
      <c r="B60" s="4"/>
      <c r="C60" s="4"/>
      <c r="D60" s="4"/>
    </row>
    <row r="61" s="1" customFormat="1" ht="16.7" customHeight="1" spans="1:4">
      <c r="A61" s="4" t="s">
        <v>435</v>
      </c>
      <c r="B61" s="4"/>
      <c r="C61" s="4"/>
      <c r="D61" s="4"/>
    </row>
    <row r="62" s="1" customFormat="1" ht="16.7" customHeight="1" spans="1:4">
      <c r="A62" s="4" t="s">
        <v>418</v>
      </c>
      <c r="B62" s="4"/>
      <c r="C62" s="4"/>
      <c r="D62" s="4"/>
    </row>
    <row r="63" s="1" customFormat="1" ht="16.7" customHeight="1" spans="1:4">
      <c r="A63" s="4" t="s">
        <v>436</v>
      </c>
      <c r="B63" s="4"/>
      <c r="C63" s="4"/>
      <c r="D63" s="4"/>
    </row>
    <row r="64" s="1" customFormat="1" ht="22.9" customHeight="1" spans="1:4">
      <c r="A64" s="4" t="s">
        <v>437</v>
      </c>
      <c r="B64" s="4"/>
      <c r="C64" s="4"/>
      <c r="D64" s="4"/>
    </row>
    <row r="65" spans="1:1">
      <c r="A65" s="1" t="s">
        <v>438</v>
      </c>
    </row>
  </sheetData>
  <mergeCells count="1">
    <mergeCell ref="A2:D2"/>
  </mergeCells>
  <pageMargins left="0.75" right="0.75" top="1" bottom="1" header="0.511805555555556" footer="0.511805555555556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workbookViewId="0">
      <selection activeCell="F19" sqref="F19"/>
    </sheetView>
  </sheetViews>
  <sheetFormatPr defaultColWidth="12" defaultRowHeight="14.25" outlineLevelCol="4"/>
  <cols>
    <col min="1" max="1" width="57.5" style="1" customWidth="1"/>
    <col min="2" max="3" width="16" style="51" customWidth="1"/>
    <col min="4" max="4" width="16" style="52" customWidth="1"/>
    <col min="5" max="5" width="12" style="51"/>
    <col min="6" max="16384" width="12" style="1"/>
  </cols>
  <sheetData>
    <row r="1" s="1" customFormat="1" spans="1:5">
      <c r="A1" s="1" t="s">
        <v>439</v>
      </c>
      <c r="B1" s="51"/>
      <c r="C1" s="51"/>
      <c r="D1" s="52"/>
      <c r="E1" s="51"/>
    </row>
    <row r="2" s="1" customFormat="1" ht="20.25" spans="1:5">
      <c r="A2" s="2" t="s">
        <v>440</v>
      </c>
      <c r="B2" s="53"/>
      <c r="C2" s="53"/>
      <c r="D2" s="54"/>
      <c r="E2" s="51"/>
    </row>
    <row r="3" s="1" customFormat="1" spans="2:5">
      <c r="B3" s="51"/>
      <c r="C3" s="51"/>
      <c r="D3" s="52" t="s">
        <v>83</v>
      </c>
      <c r="E3" s="51"/>
    </row>
    <row r="4" s="10" customFormat="1" ht="49.5" customHeight="1" spans="1:5">
      <c r="A4" s="12" t="s">
        <v>441</v>
      </c>
      <c r="B4" s="55" t="s">
        <v>442</v>
      </c>
      <c r="C4" s="55" t="s">
        <v>443</v>
      </c>
      <c r="D4" s="56" t="s">
        <v>444</v>
      </c>
      <c r="E4" s="57"/>
    </row>
    <row r="5" s="1" customFormat="1" ht="16.15" customHeight="1" spans="1:5">
      <c r="A5" s="4" t="s">
        <v>445</v>
      </c>
      <c r="B5" s="58"/>
      <c r="C5" s="58"/>
      <c r="D5" s="59"/>
      <c r="E5" s="51"/>
    </row>
    <row r="6" s="1" customFormat="1" ht="16.15" customHeight="1" spans="1:5">
      <c r="A6" s="4" t="s">
        <v>446</v>
      </c>
      <c r="B6" s="58"/>
      <c r="C6" s="58"/>
      <c r="D6" s="59"/>
      <c r="E6" s="51"/>
    </row>
    <row r="7" s="1" customFormat="1" ht="16.15" customHeight="1" spans="1:5">
      <c r="A7" s="4" t="s">
        <v>447</v>
      </c>
      <c r="B7" s="60">
        <v>700</v>
      </c>
      <c r="C7" s="58">
        <v>500</v>
      </c>
      <c r="D7" s="59">
        <f>SUM(B7-C7)/C7</f>
        <v>0.4</v>
      </c>
      <c r="E7" s="51"/>
    </row>
    <row r="8" s="1" customFormat="1" ht="16.15" customHeight="1" spans="1:5">
      <c r="A8" s="4" t="s">
        <v>448</v>
      </c>
      <c r="B8" s="60">
        <v>6000</v>
      </c>
      <c r="C8" s="58">
        <v>-1353</v>
      </c>
      <c r="D8" s="59">
        <f t="shared" ref="D8:D13" si="0">SUM(B8-C8)/C8</f>
        <v>-5.43458980044346</v>
      </c>
      <c r="E8" s="51"/>
    </row>
    <row r="9" s="1" customFormat="1" ht="16.15" customHeight="1" spans="1:5">
      <c r="A9" s="4" t="s">
        <v>449</v>
      </c>
      <c r="B9" s="61">
        <v>1000</v>
      </c>
      <c r="C9" s="58">
        <v>210</v>
      </c>
      <c r="D9" s="59">
        <f t="shared" si="0"/>
        <v>3.76190476190476</v>
      </c>
      <c r="E9" s="51"/>
    </row>
    <row r="10" s="1" customFormat="1" ht="16.15" customHeight="1" spans="1:5">
      <c r="A10" s="4" t="s">
        <v>450</v>
      </c>
      <c r="B10" s="61">
        <v>143380</v>
      </c>
      <c r="C10" s="58">
        <v>-3256</v>
      </c>
      <c r="D10" s="59">
        <f t="shared" si="0"/>
        <v>-45.0356265356265</v>
      </c>
      <c r="E10" s="51"/>
    </row>
    <row r="11" s="1" customFormat="1" ht="16.15" customHeight="1" spans="1:5">
      <c r="A11" s="4" t="s">
        <v>451</v>
      </c>
      <c r="B11" s="61">
        <v>400</v>
      </c>
      <c r="C11" s="58">
        <v>0</v>
      </c>
      <c r="D11" s="59"/>
      <c r="E11" s="51"/>
    </row>
    <row r="12" s="1" customFormat="1" ht="16.15" customHeight="1" spans="1:5">
      <c r="A12" s="4" t="s">
        <v>452</v>
      </c>
      <c r="B12" s="61">
        <v>500</v>
      </c>
      <c r="C12" s="58">
        <v>357</v>
      </c>
      <c r="D12" s="59">
        <f t="shared" si="0"/>
        <v>0.400560224089636</v>
      </c>
      <c r="E12" s="51"/>
    </row>
    <row r="13" s="1" customFormat="1" ht="16.15" customHeight="1" spans="1:5">
      <c r="A13" s="4" t="s">
        <v>453</v>
      </c>
      <c r="B13" s="61">
        <v>4000</v>
      </c>
      <c r="C13" s="58">
        <v>1425</v>
      </c>
      <c r="D13" s="59">
        <f t="shared" si="0"/>
        <v>1.80701754385965</v>
      </c>
      <c r="E13" s="51"/>
    </row>
    <row r="14" s="1" customFormat="1" ht="16.15" customHeight="1" spans="1:5">
      <c r="A14" s="4" t="s">
        <v>454</v>
      </c>
      <c r="B14" s="58"/>
      <c r="C14" s="58"/>
      <c r="D14" s="59"/>
      <c r="E14" s="51"/>
    </row>
    <row r="15" s="1" customFormat="1" ht="16.15" customHeight="1" spans="1:5">
      <c r="A15" s="4" t="s">
        <v>455</v>
      </c>
      <c r="B15" s="58"/>
      <c r="C15" s="58"/>
      <c r="D15" s="59"/>
      <c r="E15" s="51"/>
    </row>
    <row r="16" s="1" customFormat="1" ht="16.15" customHeight="1" spans="1:5">
      <c r="A16" s="4" t="s">
        <v>456</v>
      </c>
      <c r="B16" s="58"/>
      <c r="C16" s="58"/>
      <c r="D16" s="59"/>
      <c r="E16" s="51"/>
    </row>
    <row r="17" s="1" customFormat="1" ht="16.15" customHeight="1" spans="1:5">
      <c r="A17" s="4" t="s">
        <v>457</v>
      </c>
      <c r="B17" s="58"/>
      <c r="C17" s="58"/>
      <c r="D17" s="59"/>
      <c r="E17" s="51"/>
    </row>
    <row r="18" s="1" customFormat="1" ht="16.15" customHeight="1" spans="1:5">
      <c r="A18" s="4" t="s">
        <v>458</v>
      </c>
      <c r="B18" s="58"/>
      <c r="C18" s="58"/>
      <c r="D18" s="59"/>
      <c r="E18" s="51"/>
    </row>
    <row r="19" s="1" customFormat="1" ht="16.15" customHeight="1" spans="1:5">
      <c r="A19" s="4"/>
      <c r="B19" s="58"/>
      <c r="C19" s="58"/>
      <c r="D19" s="59"/>
      <c r="E19" s="51"/>
    </row>
    <row r="20" s="1" customFormat="1" ht="16.15" customHeight="1" spans="1:5">
      <c r="A20" s="4" t="s">
        <v>459</v>
      </c>
      <c r="B20" s="58"/>
      <c r="C20" s="58"/>
      <c r="D20" s="59"/>
      <c r="E20" s="51"/>
    </row>
    <row r="21" s="1" customFormat="1" ht="16.15" customHeight="1" spans="1:5">
      <c r="A21" s="4" t="s">
        <v>460</v>
      </c>
      <c r="B21" s="58"/>
      <c r="C21" s="58"/>
      <c r="D21" s="59"/>
      <c r="E21" s="51"/>
    </row>
    <row r="22" s="1" customFormat="1" ht="16.15" customHeight="1" spans="1:5">
      <c r="A22" s="4" t="s">
        <v>461</v>
      </c>
      <c r="B22" s="58"/>
      <c r="C22" s="58"/>
      <c r="D22" s="59"/>
      <c r="E22" s="51"/>
    </row>
    <row r="23" s="1" customFormat="1" ht="16.15" customHeight="1" spans="1:5">
      <c r="A23" s="4" t="s">
        <v>462</v>
      </c>
      <c r="B23" s="58"/>
      <c r="C23" s="58"/>
      <c r="D23" s="59"/>
      <c r="E23" s="51"/>
    </row>
    <row r="24" s="1" customFormat="1" ht="16.15" customHeight="1" spans="1:5">
      <c r="A24" s="4" t="s">
        <v>463</v>
      </c>
      <c r="B24" s="58"/>
      <c r="C24" s="58"/>
      <c r="D24" s="59"/>
      <c r="E24" s="51"/>
    </row>
    <row r="25" s="1" customFormat="1" ht="16.15" customHeight="1" spans="1:5">
      <c r="A25" s="4" t="s">
        <v>464</v>
      </c>
      <c r="B25" s="58"/>
      <c r="C25" s="58"/>
      <c r="D25" s="59"/>
      <c r="E25" s="51"/>
    </row>
    <row r="26" s="1" customFormat="1" ht="16.15" customHeight="1" spans="1:5">
      <c r="A26" s="4" t="s">
        <v>465</v>
      </c>
      <c r="B26" s="58"/>
      <c r="C26" s="58"/>
      <c r="D26" s="59"/>
      <c r="E26" s="51"/>
    </row>
    <row r="27" s="1" customFormat="1" ht="16.15" customHeight="1" spans="1:5">
      <c r="A27" s="4" t="s">
        <v>466</v>
      </c>
      <c r="B27" s="58"/>
      <c r="C27" s="58"/>
      <c r="D27" s="59"/>
      <c r="E27" s="51"/>
    </row>
    <row r="28" s="1" customFormat="1" ht="16.15" customHeight="1" spans="1:5">
      <c r="A28" s="4" t="s">
        <v>467</v>
      </c>
      <c r="B28" s="58">
        <f>SUM(B5:B27)</f>
        <v>155980</v>
      </c>
      <c r="C28" s="58">
        <f>SUM(C5:C27)</f>
        <v>-2117</v>
      </c>
      <c r="D28" s="59">
        <f>SUM(B28-C28)/C28</f>
        <v>-74.6797354747284</v>
      </c>
      <c r="E28" s="51"/>
    </row>
  </sheetData>
  <mergeCells count="1">
    <mergeCell ref="A2:D2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2"/>
  <sheetViews>
    <sheetView workbookViewId="0">
      <selection activeCell="H71" sqref="H71"/>
    </sheetView>
  </sheetViews>
  <sheetFormatPr defaultColWidth="9.33333333333333" defaultRowHeight="15.75" outlineLevelCol="4"/>
  <cols>
    <col min="1" max="1" width="66.3333333333333" style="17" customWidth="1"/>
    <col min="2" max="2" width="25.3333333333333" style="18" customWidth="1"/>
    <col min="3" max="3" width="17.5" style="19" customWidth="1"/>
    <col min="4" max="4" width="17.1666666666667" style="20" customWidth="1"/>
    <col min="5" max="5" width="9.33333333333333" style="21" customWidth="1"/>
    <col min="6" max="16384" width="9.33333333333333" style="22" customWidth="1"/>
  </cols>
  <sheetData>
    <row r="1" spans="1:1">
      <c r="A1" s="14" t="s">
        <v>468</v>
      </c>
    </row>
    <row r="2" ht="30" customHeight="1" spans="1:4">
      <c r="A2" s="23" t="s">
        <v>469</v>
      </c>
      <c r="B2" s="23"/>
      <c r="C2" s="24"/>
      <c r="D2" s="25"/>
    </row>
    <row r="3" s="13" customFormat="1" ht="20.25" customHeight="1" spans="1:5">
      <c r="A3" s="26"/>
      <c r="B3" s="27" t="s">
        <v>83</v>
      </c>
      <c r="C3" s="28"/>
      <c r="D3" s="29"/>
      <c r="E3" s="30"/>
    </row>
    <row r="4" s="14" customFormat="1" ht="32" customHeight="1" spans="1:5">
      <c r="A4" s="31" t="s">
        <v>470</v>
      </c>
      <c r="B4" s="32" t="s">
        <v>36</v>
      </c>
      <c r="C4" s="33" t="s">
        <v>443</v>
      </c>
      <c r="D4" s="34" t="s">
        <v>444</v>
      </c>
      <c r="E4" s="35"/>
    </row>
    <row r="5" s="14" customFormat="1" ht="20.25" customHeight="1" spans="1:5">
      <c r="A5" s="36" t="s">
        <v>471</v>
      </c>
      <c r="B5" s="37">
        <f>SUM(B6,B19,B24,B28:B29,B34)</f>
        <v>75080</v>
      </c>
      <c r="C5" s="38">
        <f>SUM(C6+C19+C24+C28+C29+C34)</f>
        <v>1984</v>
      </c>
      <c r="D5" s="39">
        <f>SUM(B5-C5)/C5</f>
        <v>36.8427419354839</v>
      </c>
      <c r="E5" s="35"/>
    </row>
    <row r="6" s="14" customFormat="1" ht="20.25" customHeight="1" spans="1:5">
      <c r="A6" s="40" t="s">
        <v>472</v>
      </c>
      <c r="B6" s="41">
        <f>SUM(B7:B18)</f>
        <v>63380</v>
      </c>
      <c r="C6" s="38">
        <f>SUM(C7:C18)</f>
        <v>30</v>
      </c>
      <c r="D6" s="39">
        <f>SUM(B6-C6)/C6</f>
        <v>2111.66666666667</v>
      </c>
      <c r="E6" s="35"/>
    </row>
    <row r="7" s="14" customFormat="1" ht="20.25" customHeight="1" spans="1:5">
      <c r="A7" s="36" t="s">
        <v>473</v>
      </c>
      <c r="B7" s="42">
        <v>29500</v>
      </c>
      <c r="C7" s="38"/>
      <c r="D7" s="39"/>
      <c r="E7" s="35"/>
    </row>
    <row r="8" s="14" customFormat="1" ht="20.25" customHeight="1" spans="1:5">
      <c r="A8" s="36" t="s">
        <v>474</v>
      </c>
      <c r="B8" s="42">
        <v>20000</v>
      </c>
      <c r="C8" s="38"/>
      <c r="D8" s="39"/>
      <c r="E8" s="35"/>
    </row>
    <row r="9" s="14" customFormat="1" ht="20.25" customHeight="1" spans="1:5">
      <c r="A9" s="36" t="s">
        <v>475</v>
      </c>
      <c r="B9" s="43">
        <v>10500</v>
      </c>
      <c r="C9" s="38"/>
      <c r="D9" s="39"/>
      <c r="E9" s="35"/>
    </row>
    <row r="10" s="14" customFormat="1" ht="20.25" customHeight="1" spans="1:5">
      <c r="A10" s="36" t="s">
        <v>476</v>
      </c>
      <c r="B10" s="42">
        <v>1200</v>
      </c>
      <c r="C10" s="38">
        <v>30</v>
      </c>
      <c r="D10" s="39">
        <f>SUM(B10-C10)/C10</f>
        <v>39</v>
      </c>
      <c r="E10" s="35"/>
    </row>
    <row r="11" s="14" customFormat="1" ht="20.25" customHeight="1" spans="1:5">
      <c r="A11" s="36" t="s">
        <v>477</v>
      </c>
      <c r="B11" s="42">
        <v>1400</v>
      </c>
      <c r="C11" s="38"/>
      <c r="D11" s="39"/>
      <c r="E11" s="35"/>
    </row>
    <row r="12" s="14" customFormat="1" ht="20.25" customHeight="1" spans="1:5">
      <c r="A12" s="36" t="s">
        <v>478</v>
      </c>
      <c r="B12" s="42">
        <v>780</v>
      </c>
      <c r="C12" s="38"/>
      <c r="D12" s="39"/>
      <c r="E12" s="35"/>
    </row>
    <row r="13" s="13" customFormat="1" ht="20.25" customHeight="1" spans="1:5">
      <c r="A13" s="36" t="s">
        <v>479</v>
      </c>
      <c r="B13" s="41"/>
      <c r="C13" s="44"/>
      <c r="D13" s="39"/>
      <c r="E13" s="30"/>
    </row>
    <row r="14" s="13" customFormat="1" ht="20.25" customHeight="1" spans="1:5">
      <c r="A14" s="36" t="s">
        <v>480</v>
      </c>
      <c r="B14" s="41"/>
      <c r="C14" s="44"/>
      <c r="D14" s="39"/>
      <c r="E14" s="30"/>
    </row>
    <row r="15" ht="20.25" customHeight="1" spans="1:4">
      <c r="A15" s="36" t="s">
        <v>481</v>
      </c>
      <c r="B15" s="41"/>
      <c r="C15" s="45"/>
      <c r="D15" s="39"/>
    </row>
    <row r="16" ht="20.25" customHeight="1" spans="1:4">
      <c r="A16" s="36" t="s">
        <v>482</v>
      </c>
      <c r="B16" s="41"/>
      <c r="C16" s="45"/>
      <c r="D16" s="39"/>
    </row>
    <row r="17" ht="20.25" customHeight="1" spans="1:4">
      <c r="A17" s="36" t="s">
        <v>483</v>
      </c>
      <c r="B17" s="41"/>
      <c r="C17" s="45"/>
      <c r="D17" s="39"/>
    </row>
    <row r="18" s="15" customFormat="1" ht="20.25" customHeight="1" spans="1:5">
      <c r="A18" s="36" t="s">
        <v>484</v>
      </c>
      <c r="B18" s="41"/>
      <c r="C18" s="46"/>
      <c r="D18" s="39"/>
      <c r="E18" s="47"/>
    </row>
    <row r="19" s="15" customFormat="1" ht="20.25" customHeight="1" spans="1:5">
      <c r="A19" s="40" t="s">
        <v>485</v>
      </c>
      <c r="B19" s="41">
        <f>SUM(B20:B23)</f>
        <v>700</v>
      </c>
      <c r="C19" s="46">
        <f>SUM(C20:C23)</f>
        <v>500</v>
      </c>
      <c r="D19" s="39">
        <f>SUM(B19-C19)/C19</f>
        <v>0.4</v>
      </c>
      <c r="E19" s="47"/>
    </row>
    <row r="20" s="15" customFormat="1" ht="20.25" customHeight="1" spans="1:5">
      <c r="A20" s="36" t="s">
        <v>486</v>
      </c>
      <c r="B20" s="41">
        <v>240</v>
      </c>
      <c r="C20" s="46">
        <v>50</v>
      </c>
      <c r="D20" s="39">
        <f>SUM(B20-C20)/C20</f>
        <v>3.8</v>
      </c>
      <c r="E20" s="47"/>
    </row>
    <row r="21" s="16" customFormat="1" ht="20.25" customHeight="1" spans="1:5">
      <c r="A21" s="36" t="s">
        <v>487</v>
      </c>
      <c r="B21" s="41">
        <v>460</v>
      </c>
      <c r="C21" s="44">
        <v>450</v>
      </c>
      <c r="D21" s="39">
        <f>SUM(B21-C21)/C21</f>
        <v>0.0222222222222222</v>
      </c>
      <c r="E21" s="48"/>
    </row>
    <row r="22" s="16" customFormat="1" ht="20.25" customHeight="1" spans="1:5">
      <c r="A22" s="36" t="s">
        <v>488</v>
      </c>
      <c r="B22" s="41"/>
      <c r="C22" s="44"/>
      <c r="D22" s="39"/>
      <c r="E22" s="48"/>
    </row>
    <row r="23" ht="20.25" customHeight="1" spans="1:4">
      <c r="A23" s="36" t="s">
        <v>489</v>
      </c>
      <c r="B23" s="41"/>
      <c r="C23" s="45"/>
      <c r="D23" s="39"/>
    </row>
    <row r="24" ht="20.25" customHeight="1" spans="1:4">
      <c r="A24" s="40" t="s">
        <v>490</v>
      </c>
      <c r="B24" s="41">
        <f>SUM(B25:B27)</f>
        <v>6000</v>
      </c>
      <c r="C24" s="45"/>
      <c r="D24" s="39"/>
    </row>
    <row r="25" ht="20.25" customHeight="1" spans="1:4">
      <c r="A25" s="36" t="s">
        <v>473</v>
      </c>
      <c r="B25" s="41">
        <v>4500</v>
      </c>
      <c r="C25" s="45"/>
      <c r="D25" s="39"/>
    </row>
    <row r="26" ht="20.25" customHeight="1" spans="1:4">
      <c r="A26" s="36" t="s">
        <v>474</v>
      </c>
      <c r="B26" s="41">
        <v>1500</v>
      </c>
      <c r="C26" s="45"/>
      <c r="D26" s="39"/>
    </row>
    <row r="27" ht="20.25" customHeight="1" spans="1:4">
      <c r="A27" s="36" t="s">
        <v>491</v>
      </c>
      <c r="B27" s="41"/>
      <c r="C27" s="45"/>
      <c r="D27" s="39"/>
    </row>
    <row r="28" ht="20.25" customHeight="1" spans="1:4">
      <c r="A28" s="40" t="s">
        <v>492</v>
      </c>
      <c r="B28" s="41">
        <v>1000</v>
      </c>
      <c r="C28" s="45">
        <v>30</v>
      </c>
      <c r="D28" s="39">
        <f>SUM(B28-C28)/C28</f>
        <v>32.3333333333333</v>
      </c>
    </row>
    <row r="29" ht="20.25" customHeight="1" spans="1:4">
      <c r="A29" s="40" t="s">
        <v>493</v>
      </c>
      <c r="B29" s="41">
        <f>SUM(B30:B33)</f>
        <v>4000</v>
      </c>
      <c r="C29" s="45">
        <f>SUM(C30:C33)</f>
        <v>1424</v>
      </c>
      <c r="D29" s="39">
        <f>SUM(B29-C29)/C29</f>
        <v>1.80898876404494</v>
      </c>
    </row>
    <row r="30" ht="20.25" customHeight="1" spans="1:4">
      <c r="A30" s="36" t="s">
        <v>486</v>
      </c>
      <c r="B30" s="41">
        <v>1200</v>
      </c>
      <c r="C30" s="45">
        <v>40</v>
      </c>
      <c r="D30" s="39">
        <f>SUM(B30-C30)/C30</f>
        <v>29</v>
      </c>
    </row>
    <row r="31" ht="20.25" customHeight="1" spans="1:4">
      <c r="A31" s="36" t="s">
        <v>487</v>
      </c>
      <c r="B31" s="41">
        <v>2800</v>
      </c>
      <c r="C31" s="45">
        <v>1382</v>
      </c>
      <c r="D31" s="39">
        <f>SUM(B31-C31)/C31</f>
        <v>1.0260492040521</v>
      </c>
    </row>
    <row r="32" ht="20.25" customHeight="1" spans="1:4">
      <c r="A32" s="36" t="s">
        <v>488</v>
      </c>
      <c r="B32" s="41"/>
      <c r="C32" s="45"/>
      <c r="D32" s="39"/>
    </row>
    <row r="33" ht="20.25" customHeight="1" spans="1:4">
      <c r="A33" s="36" t="s">
        <v>494</v>
      </c>
      <c r="B33" s="41"/>
      <c r="C33" s="45">
        <v>2</v>
      </c>
      <c r="D33" s="39">
        <f>SUM(B33-C33)/C33</f>
        <v>-1</v>
      </c>
    </row>
    <row r="34" ht="20.25" customHeight="1" spans="1:4">
      <c r="A34" s="40" t="s">
        <v>495</v>
      </c>
      <c r="B34" s="41">
        <f>SUM(B35:B37)</f>
        <v>0</v>
      </c>
      <c r="C34" s="45"/>
      <c r="D34" s="39"/>
    </row>
    <row r="35" ht="20.25" customHeight="1" spans="1:4">
      <c r="A35" s="36" t="s">
        <v>496</v>
      </c>
      <c r="B35" s="41"/>
      <c r="C35" s="45"/>
      <c r="D35" s="39"/>
    </row>
    <row r="36" ht="20.25" customHeight="1" spans="1:4">
      <c r="A36" s="36" t="s">
        <v>497</v>
      </c>
      <c r="B36" s="41"/>
      <c r="C36" s="45"/>
      <c r="D36" s="39"/>
    </row>
    <row r="37" ht="20.25" customHeight="1" spans="1:4">
      <c r="A37" s="36" t="s">
        <v>498</v>
      </c>
      <c r="B37" s="41"/>
      <c r="C37" s="45"/>
      <c r="D37" s="39"/>
    </row>
    <row r="38" ht="20.25" customHeight="1" spans="1:4">
      <c r="A38" s="36" t="s">
        <v>499</v>
      </c>
      <c r="B38" s="41">
        <f>SUM(B39)</f>
        <v>0</v>
      </c>
      <c r="C38" s="45"/>
      <c r="D38" s="39"/>
    </row>
    <row r="39" ht="20.25" customHeight="1" spans="1:4">
      <c r="A39" s="40" t="s">
        <v>500</v>
      </c>
      <c r="B39" s="41">
        <f>SUM(B40:B43)</f>
        <v>0</v>
      </c>
      <c r="C39" s="45"/>
      <c r="D39" s="39"/>
    </row>
    <row r="40" ht="20.25" customHeight="1" spans="1:4">
      <c r="A40" s="36" t="s">
        <v>501</v>
      </c>
      <c r="B40" s="41"/>
      <c r="C40" s="45"/>
      <c r="D40" s="39"/>
    </row>
    <row r="41" ht="20.25" customHeight="1" spans="1:4">
      <c r="A41" s="36" t="s">
        <v>502</v>
      </c>
      <c r="B41" s="41"/>
      <c r="C41" s="45"/>
      <c r="D41" s="39"/>
    </row>
    <row r="42" ht="20.25" customHeight="1" spans="1:4">
      <c r="A42" s="36" t="s">
        <v>503</v>
      </c>
      <c r="B42" s="41"/>
      <c r="C42" s="45"/>
      <c r="D42" s="39"/>
    </row>
    <row r="43" ht="20.25" customHeight="1" spans="1:4">
      <c r="A43" s="36" t="s">
        <v>504</v>
      </c>
      <c r="B43" s="41"/>
      <c r="C43" s="45"/>
      <c r="D43" s="39"/>
    </row>
    <row r="44" ht="20.25" customHeight="1" spans="1:4">
      <c r="A44" s="36" t="s">
        <v>505</v>
      </c>
      <c r="B44" s="41">
        <f>SUM(B45:B45)</f>
        <v>0</v>
      </c>
      <c r="C44" s="45"/>
      <c r="D44" s="39"/>
    </row>
    <row r="45" ht="20.25" customHeight="1" spans="1:4">
      <c r="A45" s="40" t="s">
        <v>506</v>
      </c>
      <c r="B45" s="41">
        <f>SUM(B46:B50)</f>
        <v>0</v>
      </c>
      <c r="C45" s="45"/>
      <c r="D45" s="39"/>
    </row>
    <row r="46" ht="20.25" customHeight="1" spans="1:4">
      <c r="A46" s="36" t="s">
        <v>507</v>
      </c>
      <c r="B46" s="41"/>
      <c r="C46" s="45"/>
      <c r="D46" s="39"/>
    </row>
    <row r="47" ht="20.25" customHeight="1" spans="1:4">
      <c r="A47" s="36" t="s">
        <v>508</v>
      </c>
      <c r="B47" s="41"/>
      <c r="C47" s="45"/>
      <c r="D47" s="39"/>
    </row>
    <row r="48" ht="20.25" customHeight="1" spans="1:4">
      <c r="A48" s="36" t="s">
        <v>509</v>
      </c>
      <c r="B48" s="41"/>
      <c r="C48" s="45"/>
      <c r="D48" s="39"/>
    </row>
    <row r="49" ht="20.25" customHeight="1" spans="1:4">
      <c r="A49" s="36" t="s">
        <v>510</v>
      </c>
      <c r="B49" s="41"/>
      <c r="C49" s="45"/>
      <c r="D49" s="39"/>
    </row>
    <row r="50" ht="20.25" customHeight="1" spans="1:4">
      <c r="A50" s="36" t="s">
        <v>511</v>
      </c>
      <c r="B50" s="41"/>
      <c r="C50" s="45"/>
      <c r="D50" s="39"/>
    </row>
    <row r="51" ht="20.25" customHeight="1" spans="1:4">
      <c r="A51" s="36" t="s">
        <v>512</v>
      </c>
      <c r="B51" s="37">
        <f>SUM(B52:B53)</f>
        <v>900</v>
      </c>
      <c r="C51" s="45">
        <f>SUM(C52+C53)</f>
        <v>976</v>
      </c>
      <c r="D51" s="39">
        <f>SUM(B51-C51)/C51</f>
        <v>-0.0778688524590164</v>
      </c>
    </row>
    <row r="52" ht="21.75" customHeight="1" spans="1:4">
      <c r="A52" s="40" t="s">
        <v>513</v>
      </c>
      <c r="B52" s="41"/>
      <c r="C52" s="45">
        <v>735</v>
      </c>
      <c r="D52" s="39">
        <f>SUM(B52-C52)/C52</f>
        <v>-1</v>
      </c>
    </row>
    <row r="53" ht="21.75" customHeight="1" spans="1:4">
      <c r="A53" s="40" t="s">
        <v>514</v>
      </c>
      <c r="B53" s="41">
        <f>SUM(B54:B55)</f>
        <v>900</v>
      </c>
      <c r="C53" s="45">
        <f>SUM(C54:C55)</f>
        <v>241</v>
      </c>
      <c r="D53" s="39">
        <f>SUM(B53-C53)/C53</f>
        <v>2.7344398340249</v>
      </c>
    </row>
    <row r="54" ht="20.25" customHeight="1" spans="1:4">
      <c r="A54" s="40" t="s">
        <v>515</v>
      </c>
      <c r="B54" s="41">
        <v>400</v>
      </c>
      <c r="C54" s="45">
        <v>209</v>
      </c>
      <c r="D54" s="39">
        <f>SUM(B54-C54)/C54</f>
        <v>0.913875598086124</v>
      </c>
    </row>
    <row r="55" ht="20.25" customHeight="1" spans="1:4">
      <c r="A55" s="40" t="s">
        <v>516</v>
      </c>
      <c r="B55" s="41">
        <v>500</v>
      </c>
      <c r="C55" s="45">
        <v>32</v>
      </c>
      <c r="D55" s="39">
        <f>SUM(B55-C55)/C55</f>
        <v>14.625</v>
      </c>
    </row>
    <row r="56" ht="20.25" customHeight="1" spans="1:4">
      <c r="A56" s="49" t="s">
        <v>517</v>
      </c>
      <c r="B56" s="41">
        <f t="shared" ref="B56:B60" si="0">B57</f>
        <v>0</v>
      </c>
      <c r="C56" s="45"/>
      <c r="D56" s="39"/>
    </row>
    <row r="57" ht="20.25" customHeight="1" spans="1:4">
      <c r="A57" s="49" t="s">
        <v>518</v>
      </c>
      <c r="B57" s="41"/>
      <c r="C57" s="45"/>
      <c r="D57" s="39"/>
    </row>
    <row r="58" ht="20.25" customHeight="1" spans="1:4">
      <c r="A58" s="49" t="s">
        <v>519</v>
      </c>
      <c r="B58" s="37">
        <f>B59</f>
        <v>80000</v>
      </c>
      <c r="C58" s="45">
        <f>SUM(C59)</f>
        <v>5375</v>
      </c>
      <c r="D58" s="39">
        <f>SUM(B58-C58)/C58</f>
        <v>13.8837209302326</v>
      </c>
    </row>
    <row r="59" ht="20.25" customHeight="1" spans="1:4">
      <c r="A59" s="49" t="s">
        <v>520</v>
      </c>
      <c r="B59" s="41">
        <v>80000</v>
      </c>
      <c r="C59" s="45">
        <v>5375</v>
      </c>
      <c r="D59" s="39">
        <f>SUM(B59-C59)/C59</f>
        <v>13.8837209302326</v>
      </c>
    </row>
    <row r="60" ht="20.25" customHeight="1" spans="1:4">
      <c r="A60" s="49" t="s">
        <v>521</v>
      </c>
      <c r="B60" s="41">
        <f>B61</f>
        <v>0</v>
      </c>
      <c r="C60" s="45">
        <f>SUM(C61)</f>
        <v>123</v>
      </c>
      <c r="D60" s="39">
        <f>SUM(B60-C60)/C60</f>
        <v>-1</v>
      </c>
    </row>
    <row r="61" ht="20.25" customHeight="1" spans="1:4">
      <c r="A61" s="49" t="s">
        <v>522</v>
      </c>
      <c r="B61" s="41"/>
      <c r="C61" s="45">
        <v>123</v>
      </c>
      <c r="D61" s="39">
        <f>SUM(B61-C61)/C61</f>
        <v>-1</v>
      </c>
    </row>
    <row r="62" ht="20.25" customHeight="1" spans="1:4">
      <c r="A62" s="50" t="s">
        <v>90</v>
      </c>
      <c r="B62" s="41">
        <f>SUM(B5,B38,B44,B51,B56,B58,B60)</f>
        <v>155980</v>
      </c>
      <c r="C62" s="45">
        <f>SUM(C5+C38+C44+C51+C56+C58+C60)</f>
        <v>8458</v>
      </c>
      <c r="D62" s="39">
        <f>SUM(B62-C62)/C62</f>
        <v>17.4417119886498</v>
      </c>
    </row>
  </sheetData>
  <mergeCells count="1">
    <mergeCell ref="A2:D2"/>
  </mergeCells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目录</vt:lpstr>
      <vt:lpstr>台商区收入</vt:lpstr>
      <vt:lpstr>台商区支出（项级）</vt:lpstr>
      <vt:lpstr>台商区支出（类）</vt:lpstr>
      <vt:lpstr>基本支出经济分类表</vt:lpstr>
      <vt:lpstr>一般公共预算支出经济分类情况表</vt:lpstr>
      <vt:lpstr>对下税收返还</vt:lpstr>
      <vt:lpstr>政府性基金收入 </vt:lpstr>
      <vt:lpstr>政府性基金支出</vt:lpstr>
      <vt:lpstr>政府性基金转移支付</vt:lpstr>
      <vt:lpstr>国有资本收入</vt:lpstr>
      <vt:lpstr>国有资本支出</vt:lpstr>
      <vt:lpstr>社保收入</vt:lpstr>
      <vt:lpstr>社保支出</vt:lpstr>
      <vt:lpstr>一般债务</vt:lpstr>
      <vt:lpstr>专项债务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预算科/陈东灿</dc:creator>
  <cp:lastModifiedBy>HP170104</cp:lastModifiedBy>
  <dcterms:created xsi:type="dcterms:W3CDTF">2017-10-25T11:35:00Z</dcterms:created>
  <dcterms:modified xsi:type="dcterms:W3CDTF">2017-10-26T03:36:48Z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2052-10.1.0.6874</vt:lpwstr>
  </property>
</Properties>
</file>